
<file path=[Content_Types].xml><?xml version="1.0" encoding="utf-8"?>
<Types xmlns="http://schemas.openxmlformats.org/package/2006/content-types">
  <Default Extension="wmf" ContentType="image/x-wmf"/>
  <Default Extension="png" ContentType="image/png"/>
  <Default Extension="xml" ContentType="application/xml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LLCE CC" sheetId="1" state="visible" r:id="rId1"/>
    <sheet name="Feuille1" sheetId="2" state="visible" r:id="rId2"/>
    <sheet name="Feuille2" sheetId="3" state="visible" r:id="rId3"/>
    <sheet name="réferences" sheetId="4" state="visible" r:id="rId4"/>
  </sheets>
  <definedNames>
    <definedName name="_xlnm.Print_Titles" localSheetId="0">'LLCE CC'!$1:$4</definedName>
  </definedNames>
  <calcPr/>
</workbook>
</file>

<file path=xl/sharedStrings.xml><?xml version="1.0" encoding="utf-8"?>
<sst xmlns="http://schemas.openxmlformats.org/spreadsheetml/2006/main" count="260" uniqueCount="260">
  <si>
    <t>DÉPARTEMENT </t>
  </si>
  <si>
    <t xml:space="preserve">Langues étrangères</t>
  </si>
  <si>
    <t xml:space="preserve">DATES DES VOTES </t>
  </si>
  <si>
    <t xml:space="preserve">EN CONSEIL D'UFR </t>
  </si>
  <si>
    <t xml:space="preserve">EN CONSEIL DE DÉPARTEMENT </t>
  </si>
  <si>
    <t xml:space="preserve">ANNÉE UNIVERSITAIRE</t>
  </si>
  <si>
    <t>2025-2026</t>
  </si>
  <si>
    <t>LICENCE </t>
  </si>
  <si>
    <t>LLCER</t>
  </si>
  <si>
    <t>SEMESTRE</t>
  </si>
  <si>
    <t xml:space="preserve">1 et 2</t>
  </si>
  <si>
    <t>RU00101T</t>
  </si>
  <si>
    <t xml:space="preserve">1e chance</t>
  </si>
  <si>
    <t xml:space="preserve">Russe : langue écrite et orale 1 (50h)</t>
  </si>
  <si>
    <r>
      <rPr>
        <b/>
        <color indexed="64"/>
        <i/>
        <rFont val="Calibri"/>
        <sz val="10"/>
      </rPr>
      <t xml:space="preserve">Durée
</t>
    </r>
    <r>
      <rPr>
        <color indexed="64"/>
        <i/>
        <rFont val="Calibri"/>
        <sz val="10"/>
      </rPr>
      <t xml:space="preserve">(si applicable)</t>
    </r>
  </si>
  <si>
    <t>Pourcentage</t>
  </si>
  <si>
    <t>Coefficient</t>
  </si>
  <si>
    <t xml:space="preserve">Informations complémentaires, documents autorisés... </t>
  </si>
  <si>
    <t xml:space="preserve">MODE DE CALCUL</t>
  </si>
  <si>
    <t xml:space="preserve">Évaluations intermédiaires</t>
  </si>
  <si>
    <t xml:space="preserve">Langue russe</t>
  </si>
  <si>
    <t xml:space="preserve">Ecrit (plusieurs exercices envisageables : dictée, traduction, compréhension etc.)</t>
  </si>
  <si>
    <t xml:space="preserve">40 min</t>
  </si>
  <si>
    <t xml:space="preserve">Aucun document ni objet connecté ne sont autorisés pendant les épreuves. </t>
  </si>
  <si>
    <r>
      <rPr>
        <b/>
        <color rgb="FF7F7F7F"/>
        <i/>
        <rFont val="Calibri"/>
        <sz val="10"/>
      </rPr>
      <t xml:space="preserve">1. 1e chance</t>
    </r>
    <r>
      <rPr>
        <color rgb="FF7F7F7F"/>
        <i/>
        <rFont val="Calibri"/>
        <sz val="10"/>
      </rPr>
      <t xml:space="preserve"> : on fait la moyenne pondérée de toutes les notes
</t>
    </r>
    <r>
      <rPr>
        <b/>
        <color rgb="FF7F7F7F"/>
        <i/>
        <rFont val="Calibri"/>
        <sz val="10"/>
      </rPr>
      <t xml:space="preserve">2. 2e chance</t>
    </r>
    <r>
      <rPr>
        <color rgb="FF7F7F7F"/>
        <i/>
        <rFont val="Calibri"/>
        <sz val="10"/>
      </rPr>
      <t xml:space="preserve"> : on fait la moyenne pondérée des évaluations finales
</t>
    </r>
    <r>
      <rPr>
        <b/>
        <color rgb="FF7F7F7F"/>
        <i/>
        <rFont val="Calibri"/>
        <sz val="10"/>
      </rPr>
      <t xml:space="preserve">3. note de l'UE</t>
    </r>
    <r>
      <rPr>
        <color rgb="FF7F7F7F"/>
        <i/>
        <rFont val="Calibri"/>
        <sz val="10"/>
      </rPr>
      <t xml:space="preserve"> : on compare la moyenne de 1e chance à la moyenne de 2e chance, et on conserve la meilleure des 2 notes</t>
    </r>
  </si>
  <si>
    <t xml:space="preserve">Responsable(s) pédagogique(s)</t>
  </si>
  <si>
    <t>Expression</t>
  </si>
  <si>
    <t xml:space="preserve">non évalué</t>
  </si>
  <si>
    <t>-</t>
  </si>
  <si>
    <t xml:space="preserve">BOURBIER / MOISSEEVA / SINAYSKAYA / BILL</t>
  </si>
  <si>
    <t xml:space="preserve">2e chance</t>
  </si>
  <si>
    <t>Période</t>
  </si>
  <si>
    <t xml:space="preserve">Évaluations finales tenant lieu de seconde chance</t>
  </si>
  <si>
    <t xml:space="preserve">période des examens</t>
  </si>
  <si>
    <t xml:space="preserve">Ecrit (plusieurs exercices de compréhension et d'expression)</t>
  </si>
  <si>
    <t>1h30</t>
  </si>
  <si>
    <t>RU00102T</t>
  </si>
  <si>
    <t xml:space="preserve">Russe: structure et pratique de la langue  1 (25h)</t>
  </si>
  <si>
    <t>Phonétique</t>
  </si>
  <si>
    <t xml:space="preserve">Oral asynchrone : devoir enregistré à déposer sur IRIS-Exam</t>
  </si>
  <si>
    <t xml:space="preserve">5 min</t>
  </si>
  <si>
    <t>Grammaire</t>
  </si>
  <si>
    <t xml:space="preserve">KAPPS / LUKASH / MOISEEVA</t>
  </si>
  <si>
    <t>Phonétique/Grammaire</t>
  </si>
  <si>
    <t xml:space="preserve">Ecrit (sujet commun)</t>
  </si>
  <si>
    <t>1h</t>
  </si>
  <si>
    <t xml:space="preserve">Période des examens</t>
  </si>
  <si>
    <t>RU00105T</t>
  </si>
  <si>
    <t xml:space="preserve">Orientation et méthodologie (37,5h)</t>
  </si>
  <si>
    <t xml:space="preserve">Enseignant référent</t>
  </si>
  <si>
    <t xml:space="preserve">Techniques et ressources</t>
  </si>
  <si>
    <t xml:space="preserve">devoir sur table</t>
  </si>
  <si>
    <t xml:space="preserve">1 h</t>
  </si>
  <si>
    <t xml:space="preserve">BOURBIER / MOISEEVA</t>
  </si>
  <si>
    <t xml:space="preserve">Évaluation finale tenant lieu de seconde chance</t>
  </si>
  <si>
    <t xml:space="preserve"> Enseignant référent / Techniques et ressources</t>
  </si>
  <si>
    <t xml:space="preserve">Epreuve écrite commune</t>
  </si>
  <si>
    <t>RU00106T</t>
  </si>
  <si>
    <t xml:space="preserve">Exercices méthodologiques</t>
  </si>
  <si>
    <t xml:space="preserve">Devoir sur table </t>
  </si>
  <si>
    <t>2h</t>
  </si>
  <si>
    <r>
      <rPr>
        <b/>
        <color rgb="FF7F7F7F"/>
        <i/>
        <rFont val="Calibri"/>
        <sz val="10"/>
      </rPr>
      <t xml:space="preserve">1. 1e chance</t>
    </r>
    <r>
      <rPr>
        <color rgb="FF7F7F7F"/>
        <i/>
        <rFont val="Calibri"/>
        <sz val="10"/>
      </rPr>
      <t xml:space="preserve"> : on fait la moyenne pondérée de toutes les notes
</t>
    </r>
    <r>
      <rPr>
        <b/>
        <color rgb="FF7F7F7F"/>
        <i/>
        <rFont val="Calibri"/>
        <sz val="10"/>
      </rPr>
      <t xml:space="preserve">2. 2e chance</t>
    </r>
    <r>
      <rPr>
        <color rgb="FF7F7F7F"/>
        <i/>
        <rFont val="Calibri"/>
        <sz val="10"/>
      </rPr>
      <t xml:space="preserve"> : note de l'évaluation finale
</t>
    </r>
    <r>
      <rPr>
        <b/>
        <color rgb="FF7F7F7F"/>
        <i/>
        <rFont val="Calibri"/>
        <sz val="10"/>
      </rPr>
      <t xml:space="preserve">3. note de l'UE</t>
    </r>
    <r>
      <rPr>
        <color rgb="FF7F7F7F"/>
        <i/>
        <rFont val="Calibri"/>
        <sz val="10"/>
      </rPr>
      <t xml:space="preserve"> : on compare les 2 notes et on conserve la meilleure</t>
    </r>
  </si>
  <si>
    <t>ZAYTSEVA</t>
  </si>
  <si>
    <t xml:space="preserve">Dossier </t>
  </si>
  <si>
    <t xml:space="preserve">Remise en mains propres et dépôt du dossier écrit sur IRIS-Exam à la fin du semestre lors de la dernière séance</t>
  </si>
  <si>
    <t xml:space="preserve">Oral : soutenance du dossier écrit préalablement déposé sur IRIS-Exam</t>
  </si>
  <si>
    <t xml:space="preserve">15 min</t>
  </si>
  <si>
    <t xml:space="preserve">l'Oral ne peut avoir lieu que si le dossier a été remis à l'écrit en fin du semestre. Evaluation finale vaut pour la note de seconde chance (100 %)</t>
  </si>
  <si>
    <t xml:space="preserve">Epreuve 2nde chance : pourcentage 100 %, coefficient 10</t>
  </si>
  <si>
    <t>RU00201T</t>
  </si>
  <si>
    <t xml:space="preserve"> </t>
  </si>
  <si>
    <t xml:space="preserve">Russe : langue écrite et orale 2</t>
  </si>
  <si>
    <t>Langue</t>
  </si>
  <si>
    <t xml:space="preserve">Devoir sur table écrit comportant 1 ou plusieurs exercices</t>
  </si>
  <si>
    <t xml:space="preserve">Aucun document n'est autorisé pendant les épreuves. Tout objet connecté est interdit. </t>
  </si>
  <si>
    <t xml:space="preserve">BOURBIER / MOISEEVA / SINAYSKAYA</t>
  </si>
  <si>
    <t xml:space="preserve">Ecrit (plusieurs exercices parmi : traduction, compréhension, expression)</t>
  </si>
  <si>
    <t>RU00202T</t>
  </si>
  <si>
    <t xml:space="preserve">Russe: langue et civilisation contemporaine 1 (25h)</t>
  </si>
  <si>
    <t xml:space="preserve">Espace et territoire</t>
  </si>
  <si>
    <t xml:space="preserve">non évalué </t>
  </si>
  <si>
    <t xml:space="preserve">Ecrit : questions relatives au cours</t>
  </si>
  <si>
    <t xml:space="preserve">40 mn</t>
  </si>
  <si>
    <t xml:space="preserve">KAPPS / BELIAKOV</t>
  </si>
  <si>
    <t>RU00205T</t>
  </si>
  <si>
    <t xml:space="preserve">Orientation et méthodologie (25h)</t>
  </si>
  <si>
    <t xml:space="preserve">Projet perso de l'étudiant</t>
  </si>
  <si>
    <t xml:space="preserve">Exposé en français à remettre sur Iris-exams  au format vidéo (avant la semaine 10) ou à présenter en classe en fonction du groupe désigné par l'enseignant</t>
  </si>
  <si>
    <t>Conversation</t>
  </si>
  <si>
    <t xml:space="preserve">Non évalué </t>
  </si>
  <si>
    <t>LUKASH</t>
  </si>
  <si>
    <t xml:space="preserve">Exposé en russe de 2-3 minutes suivi d'un entretien avec l'enseignant </t>
  </si>
  <si>
    <t xml:space="preserve">10 min</t>
  </si>
  <si>
    <t>RU00206T</t>
  </si>
  <si>
    <t xml:space="preserve">Russe : Histoire de la Russie 1</t>
  </si>
  <si>
    <t xml:space="preserve">Écrit de mi-semestre - Questions en rapport avec le programme </t>
  </si>
  <si>
    <t>KAPPS</t>
  </si>
  <si>
    <t xml:space="preserve">Écrit de fin de semestre - Questions en rapport avec le programme </t>
  </si>
  <si>
    <t xml:space="preserve">Écrit -  Questions en rapport avec le programme</t>
  </si>
  <si>
    <t xml:space="preserve">RU00301T (50h)</t>
  </si>
  <si>
    <t xml:space="preserve">Russe : structure et pratique de la langue 2</t>
  </si>
  <si>
    <t xml:space="preserve">Ecrit (compréhension, dictée,  traduction etc.)</t>
  </si>
  <si>
    <t xml:space="preserve">Aucun document autorisé, tout objet connecté est interdit</t>
  </si>
  <si>
    <t xml:space="preserve">Écrit, exercices d'application liés aux sujets abordés lors du cours</t>
  </si>
  <si>
    <t xml:space="preserve">Grammaire appliquée</t>
  </si>
  <si>
    <t xml:space="preserve">BOURBIER / BELIAKOV</t>
  </si>
  <si>
    <t xml:space="preserve">Ecrit (compréhension, traduction, expression etc.)</t>
  </si>
  <si>
    <t xml:space="preserve">periode des examens</t>
  </si>
  <si>
    <t xml:space="preserve">Dictionnaires autorisés</t>
  </si>
  <si>
    <t>RU00302T</t>
  </si>
  <si>
    <t xml:space="preserve">Russe : langue et civilisation contemporaine 2 (25h)</t>
  </si>
  <si>
    <t xml:space="preserve">Langue des média 1</t>
  </si>
  <si>
    <t xml:space="preserve">Exposé + résumé de 3-4 phrases en russe, avec un support de type Power Point</t>
  </si>
  <si>
    <t xml:space="preserve">contôle continu intégral</t>
  </si>
  <si>
    <t xml:space="preserve">Devoir sur table, écrit </t>
  </si>
  <si>
    <t xml:space="preserve">30 min</t>
  </si>
  <si>
    <t>Exercices</t>
  </si>
  <si>
    <t xml:space="preserve">Devoir sur table, écrit</t>
  </si>
  <si>
    <t xml:space="preserve">BOURBIER / KAPPS</t>
  </si>
  <si>
    <t>RU00303T</t>
  </si>
  <si>
    <t xml:space="preserve">Russe : Histoire de la Russie 2</t>
  </si>
  <si>
    <t xml:space="preserve">Exposé : à rendre par écrit et à présenter à l'oral. Le sujet portant sur le programme est à valider avec l'enseignant</t>
  </si>
  <si>
    <t xml:space="preserve">Contrôle continu intégral</t>
  </si>
  <si>
    <t xml:space="preserve">Écrit de fin de semestre -  Questions en rapport avec le programme </t>
  </si>
  <si>
    <t>RU00304T</t>
  </si>
  <si>
    <t xml:space="preserve">Langue et art russes (50h)</t>
  </si>
  <si>
    <t xml:space="preserve">Etude de textes</t>
  </si>
  <si>
    <t xml:space="preserve">Art russe A (KAPPS)</t>
  </si>
  <si>
    <t xml:space="preserve">Une ou plusieurs questions de cours (avec possibilité de traductions de phrases vues en cours)</t>
  </si>
  <si>
    <t xml:space="preserve">Art russe B (SAVELLI)</t>
  </si>
  <si>
    <t xml:space="preserve">KAPPS, BOURBIER, SAVELLI</t>
  </si>
  <si>
    <t xml:space="preserve">Epreuve écrite</t>
  </si>
  <si>
    <t xml:space="preserve">Art Russe A ou B (tirage au sort)</t>
  </si>
  <si>
    <t xml:space="preserve"> Questions de cours avec possibilité de traduction de textes vus en cours</t>
  </si>
  <si>
    <t xml:space="preserve">2 h.</t>
  </si>
  <si>
    <t>RU00305T</t>
  </si>
  <si>
    <t xml:space="preserve">L'UE comporte 3 modules ou segments</t>
  </si>
  <si>
    <t xml:space="preserve">Russe: communication orale 1 (25h)</t>
  </si>
  <si>
    <t xml:space="preserve">Expression orale</t>
  </si>
  <si>
    <t xml:space="preserve">devoir oral 1</t>
  </si>
  <si>
    <t xml:space="preserve">Contrôle continu intégral.                                                                               </t>
  </si>
  <si>
    <t xml:space="preserve">devoir oral 2</t>
  </si>
  <si>
    <t>BOURBIER</t>
  </si>
  <si>
    <t xml:space="preserve">Exposé en russe sur un sujet relevant du programme suivi d'un entretien avec l'enseignante</t>
  </si>
  <si>
    <t>RU00401T</t>
  </si>
  <si>
    <t xml:space="preserve">Russe : langue et traduction 1  (50h)</t>
  </si>
  <si>
    <t>Version</t>
  </si>
  <si>
    <t xml:space="preserve">Devoir sur table de traduction </t>
  </si>
  <si>
    <t>Thème</t>
  </si>
  <si>
    <t xml:space="preserve">BELIAKOV / BOURBIER / KATAEVA</t>
  </si>
  <si>
    <t xml:space="preserve">Thème / Version</t>
  </si>
  <si>
    <t xml:space="preserve">Devoir sur table de traduction (tirage au sort entre thème et version)</t>
  </si>
  <si>
    <t xml:space="preserve">RU00402T (25h)</t>
  </si>
  <si>
    <t xml:space="preserve">Russe : langue et civilisation contemporaine 3</t>
  </si>
  <si>
    <t xml:space="preserve">Langue des médias</t>
  </si>
  <si>
    <t xml:space="preserve">Langue en cabines</t>
  </si>
  <si>
    <t xml:space="preserve">Ecrit (moyenne de plusieurs notes de devoirs effectués en cours)</t>
  </si>
  <si>
    <t xml:space="preserve">BILL / KAPPS</t>
  </si>
  <si>
    <t>RU00403T</t>
  </si>
  <si>
    <t xml:space="preserve">Russe : Histoire de la Russie 3 (25h)</t>
  </si>
  <si>
    <t xml:space="preserve">Histoire russe 1682-1825</t>
  </si>
  <si>
    <t xml:space="preserve">exposé écrit comprenant une bibliographie commentée sur un sujet du programme</t>
  </si>
  <si>
    <t xml:space="preserve">présentation à l'oral de l'exposé écrit </t>
  </si>
  <si>
    <t>SAVELLI</t>
  </si>
  <si>
    <t xml:space="preserve">dissertation ou commentaire rédigé en français ou en russe</t>
  </si>
  <si>
    <t>3h</t>
  </si>
  <si>
    <t>RU00404T</t>
  </si>
  <si>
    <t xml:space="preserve">Langue et littérature russes 1 (50h)</t>
  </si>
  <si>
    <t>Rédaction</t>
  </si>
  <si>
    <t>Compréhension</t>
  </si>
  <si>
    <t xml:space="preserve">Épreuve écrite (plusieurs exercices de compréhension orale et écrite)</t>
  </si>
  <si>
    <t xml:space="preserve">40 min.</t>
  </si>
  <si>
    <t xml:space="preserve">devoir écrit sur table</t>
  </si>
  <si>
    <t xml:space="preserve">MOISEEVA / ZAYTSEVA</t>
  </si>
  <si>
    <t xml:space="preserve">Épreuve écrite (exercice de rédaction)</t>
  </si>
  <si>
    <t xml:space="preserve">Oral : présentation d'un résumé commenté d'un des extraits de textes vus en cours tiré au sort</t>
  </si>
  <si>
    <t xml:space="preserve">20 min</t>
  </si>
  <si>
    <t>RU00405T</t>
  </si>
  <si>
    <t xml:space="preserve">Russe : communication orale 2 (25h)</t>
  </si>
  <si>
    <t xml:space="preserve">Devoir oral 1</t>
  </si>
  <si>
    <t xml:space="preserve">Devoir oral 2</t>
  </si>
  <si>
    <t xml:space="preserve">5 min </t>
  </si>
  <si>
    <t xml:space="preserve">Note d'assiduité et de participation</t>
  </si>
  <si>
    <t>MOISEEVA</t>
  </si>
  <si>
    <t xml:space="preserve">Exposé oral en russe sur un sujet relevant du programme suivi d'un entretien </t>
  </si>
  <si>
    <t>RU00501T</t>
  </si>
  <si>
    <t xml:space="preserve">Russe : langue et traduction 2 (50h)</t>
  </si>
  <si>
    <t xml:space="preserve">30 mn</t>
  </si>
  <si>
    <t xml:space="preserve">Pour la version un dictionnaire russe unilingue est autorisé. </t>
  </si>
  <si>
    <t xml:space="preserve">Devoir sur table</t>
  </si>
  <si>
    <t xml:space="preserve">épreuve orale en binôme : tirage au sort d’une thématique étudiée. Débat “pour / contre” entre deux étudiants.</t>
  </si>
  <si>
    <t xml:space="preserve">10 minutes par binôme</t>
  </si>
  <si>
    <t xml:space="preserve">BELIAKOV / SAVELLI / LUKASH</t>
  </si>
  <si>
    <t xml:space="preserve">Dictionnaires autorisés pour l'épreuve de grammaire. Dictionnaire unilingue russe autorisé pour la version</t>
  </si>
  <si>
    <t xml:space="preserve">Version ou thème</t>
  </si>
  <si>
    <t xml:space="preserve">Tirage au sort entre version ou thème</t>
  </si>
  <si>
    <t xml:space="preserve">RU00502T (25h)</t>
  </si>
  <si>
    <t xml:space="preserve">Traduction en cabines</t>
  </si>
  <si>
    <t xml:space="preserve">Écrit (moyenne de plusieurs notes : questions de cours et exercices de traduction)</t>
  </si>
  <si>
    <t xml:space="preserve">Techniques d'analyse</t>
  </si>
  <si>
    <t>Résumé</t>
  </si>
  <si>
    <t xml:space="preserve">SAVELLI / KAPPS</t>
  </si>
  <si>
    <t xml:space="preserve">Résumé et questions de cours</t>
  </si>
  <si>
    <t>RU00503T</t>
  </si>
  <si>
    <t xml:space="preserve">Russe : Histoire de la Russie 1825-1905 (25h)</t>
  </si>
  <si>
    <t xml:space="preserve">Exposé remis à l'écrit à l'ensiegnante et présenté le même jour à l'oral en cours. Comprend une bibliographie commentée</t>
  </si>
  <si>
    <t xml:space="preserve">Dissertation ou commentaire de texte</t>
  </si>
  <si>
    <t>3h30</t>
  </si>
  <si>
    <t xml:space="preserve">RU00504T (25h)</t>
  </si>
  <si>
    <t xml:space="preserve">Evaluation intermédiaire</t>
  </si>
  <si>
    <t xml:space="preserve">Histoire de la littérature / Atelier littéraire</t>
  </si>
  <si>
    <t xml:space="preserve">Devoir écrit sur table commun, en russe et en français 
 </t>
  </si>
  <si>
    <t xml:space="preserve">SAVELLI / ZAYTSEVA</t>
  </si>
  <si>
    <t xml:space="preserve">Histoire de la littérature</t>
  </si>
  <si>
    <t xml:space="preserve">Atelier littéraire</t>
  </si>
  <si>
    <t xml:space="preserve">Oral : présentation d'un résumé commenté + réponse aux questions de l'enseignante</t>
  </si>
  <si>
    <t>10</t>
  </si>
  <si>
    <t>RU00505T</t>
  </si>
  <si>
    <t xml:space="preserve">Russe : communication orale 3 (25h)</t>
  </si>
  <si>
    <t xml:space="preserve">Tecnhiques d'expression artistique</t>
  </si>
  <si>
    <t xml:space="preserve">Oral : Lecture artistique / récitation d’une œuvre poétique étudiée au programme (au choix de l’enseignant), commentaire en russe, entretien en français et/ou en russe</t>
  </si>
  <si>
    <t>RU00601T</t>
  </si>
  <si>
    <t xml:space="preserve">Ecrit, traduction des mots, des expressions, des phrases tirés de l'ouvrage étudié. </t>
  </si>
  <si>
    <t xml:space="preserve">BELIAKOV/ SAVELLI / KATAEVA / LUKASH</t>
  </si>
  <si>
    <t xml:space="preserve">Examen écrit de traduction, tirage au sort entre thème et version</t>
  </si>
  <si>
    <t xml:space="preserve">RU00602T (25h)</t>
  </si>
  <si>
    <t xml:space="preserve">Russe : langue et civilisation contemporaine 5 </t>
  </si>
  <si>
    <t xml:space="preserve">Écrit (moyenne de plusieurs notes d'exercices rendus en cours)</t>
  </si>
  <si>
    <t xml:space="preserve">Lecture de la presse</t>
  </si>
  <si>
    <t xml:space="preserve">ZAYTSEVA / KAPPS</t>
  </si>
  <si>
    <t xml:space="preserve">présentation à l'oral d'un compte-rendu préparé d'un article relevant du programme</t>
  </si>
  <si>
    <t xml:space="preserve">RU00603T (37,5h)</t>
  </si>
  <si>
    <t xml:space="preserve">Histoire de la Russie 5</t>
  </si>
  <si>
    <t xml:space="preserve">Histoire 1905-1991</t>
  </si>
  <si>
    <t xml:space="preserve">Exposé écrit avec une bibliographie commentée (remis à l'enseignante) présenté à l'oral pendant le cours </t>
  </si>
  <si>
    <t xml:space="preserve">Histoire appliquée aux textes</t>
  </si>
  <si>
    <t xml:space="preserve">dépôt d'un commentaire écrit complet d'un texte relevant du programme (au choix)</t>
  </si>
  <si>
    <t xml:space="preserve">Dépôt sur IRIS-Exam au plus tard pendant la semaine 10 du semestre</t>
  </si>
  <si>
    <t>ZAYTSEVA/SAVELLI</t>
  </si>
  <si>
    <t xml:space="preserve">Devoir écrit asynchrone</t>
  </si>
  <si>
    <t xml:space="preserve">-à remettre sur Iris-exam le  1e jour des examens</t>
  </si>
  <si>
    <t xml:space="preserve">Examen écrit : un plan détaillé de commentaire d'un texte relevant du programme</t>
  </si>
  <si>
    <t>2h30</t>
  </si>
  <si>
    <t xml:space="preserve">RU00604T (25h)</t>
  </si>
  <si>
    <t xml:space="preserve">Langue et littérature russes 3  (25h)</t>
  </si>
  <si>
    <t xml:space="preserve"> non évalué</t>
  </si>
  <si>
    <r>
      <t xml:space="preserve">1. 1e chance</t>
    </r>
    <r>
      <rPr>
        <color rgb="FF7F7F7F"/>
        <i/>
        <rFont val="Calibri"/>
        <sz val="10"/>
      </rPr>
      <t xml:space="preserve"> : on fait la moyenne pondérée de toutes les notes
</t>
    </r>
    <r>
      <rPr>
        <b/>
        <color rgb="FF7F7F7F"/>
        <i/>
        <rFont val="Calibri"/>
        <sz val="10"/>
      </rPr>
      <t xml:space="preserve">2. 2e chance</t>
    </r>
    <r>
      <rPr>
        <color rgb="FF7F7F7F"/>
        <i/>
        <rFont val="Calibri"/>
        <sz val="10"/>
      </rPr>
      <t xml:space="preserve"> : on fait la moyenne pondérée des évaluations finales
</t>
    </r>
    <r>
      <rPr>
        <b/>
        <color rgb="FF7F7F7F"/>
        <i/>
        <rFont val="Calibri"/>
        <sz val="10"/>
      </rPr>
      <t xml:space="preserve">3. note de l'UE</t>
    </r>
    <r>
      <rPr>
        <color rgb="FF7F7F7F"/>
        <i/>
        <rFont val="Calibri"/>
        <sz val="10"/>
      </rPr>
      <t xml:space="preserve"> : on compare la moyenne de 1e chance à la moyenne de 2e chance, et on conserve la meilleure des 2 notes</t>
    </r>
  </si>
  <si>
    <t xml:space="preserve">Etude d'œuvres</t>
  </si>
  <si>
    <t xml:space="preserve">devoir sur table sur un texte vu au programme</t>
  </si>
  <si>
    <t xml:space="preserve">ZAYTSEVA / SAVELLI</t>
  </si>
  <si>
    <t xml:space="preserve">examen écrit : dissertation </t>
  </si>
  <si>
    <t xml:space="preserve">commentaire oral en russe sur un extrait de texte au programme tiré au sort, suivi de l'entretien avec l'enseignant</t>
  </si>
  <si>
    <t>RU00605T</t>
  </si>
  <si>
    <t xml:space="preserve">Russe pratique (25h)</t>
  </si>
  <si>
    <t xml:space="preserve">CV rédigé en russe</t>
  </si>
  <si>
    <t xml:space="preserve">devoir (CV) à déposer sur IRIS-exam pendant le semestre</t>
  </si>
  <si>
    <t xml:space="preserve">devoir sur table (exercices d'application)</t>
  </si>
  <si>
    <t xml:space="preserve">Ecrit (plusieurs types d'exercices envisageables en fonction de la situation professionnelle à traiter : lettre de motivation, lettre d'excuses etc)</t>
  </si>
  <si>
    <t>période</t>
  </si>
  <si>
    <t xml:space="preserve">emploi du temps habituel du cours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</si>
</sst>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\ %"/>
  </numFmts>
  <fonts count="32">
    <font>
      <name val="Helvetica Neue"/>
      <color indexed="64"/>
      <sz val="11"/>
      <scheme val="minor"/>
    </font>
    <font>
      <name val="Calibri"/>
      <color indexed="64"/>
      <sz val="11"/>
    </font>
    <font>
      <name val="Calibri"/>
      <b/>
      <color indexed="64"/>
      <sz val="16"/>
    </font>
    <font>
      <name val="Calibri"/>
      <b/>
      <i/>
      <color indexed="64"/>
      <sz val="12"/>
    </font>
    <font>
      <name val="Calibri"/>
      <b/>
      <color indexed="64"/>
      <sz val="12"/>
    </font>
    <font>
      <name val="Calibri"/>
      <color indexed="64"/>
      <sz val="12"/>
    </font>
    <font>
      <name val="Calibri"/>
      <b/>
      <color indexed="64"/>
      <sz val="11"/>
    </font>
    <font>
      <name val="Calibri"/>
      <b/>
      <color indexed="64"/>
      <sz val="14"/>
    </font>
    <font>
      <name val="Calibri"/>
      <b/>
      <color indexed="64"/>
      <sz val="18"/>
    </font>
    <font>
      <name val="Calibri"/>
      <b/>
      <i/>
      <color indexed="64"/>
      <sz val="11"/>
    </font>
    <font>
      <name val="Calibri"/>
      <b/>
      <i/>
      <color indexed="64"/>
      <sz val="10"/>
    </font>
    <font>
      <name val="Calibri"/>
      <b/>
      <i/>
      <color rgb="FF4472C4"/>
      <sz val="11"/>
    </font>
    <font>
      <name val="Calibri"/>
      <b/>
      <i/>
      <color rgb="FF548135"/>
      <sz val="11"/>
    </font>
    <font>
      <name val="Calibri"/>
      <b/>
      <i/>
      <color rgb="FFC00000"/>
      <sz val="11"/>
    </font>
    <font>
      <name val="Calibri"/>
      <b/>
      <i/>
      <color rgb="FF7F7F7F"/>
      <sz val="11"/>
    </font>
    <font>
      <name val="Calibri"/>
      <b/>
      <i/>
      <color rgb="FF7F7F7F"/>
      <sz val="10"/>
    </font>
    <font>
      <name val="Calibri"/>
      <color indexed="64"/>
      <sz val="10"/>
    </font>
    <font>
      <name val="Calibri"/>
      <color indexed="64"/>
      <sz val="9"/>
    </font>
    <font>
      <name val="Calibri"/>
      <i/>
      <color rgb="FF7F7F7F"/>
      <sz val="9"/>
    </font>
    <font>
      <name val="Calibri"/>
      <i/>
      <color rgb="FF7F7F7F"/>
      <sz val="11"/>
    </font>
    <font>
      <name val="Calibri"/>
      <i/>
      <color indexed="64"/>
      <sz val="11"/>
    </font>
    <font>
      <name val="Cambria"/>
      <sz val="11"/>
    </font>
    <font>
      <name val="Cambria"/>
      <color indexed="64"/>
      <sz val="11"/>
    </font>
    <font>
      <name val="Calibri"/>
      <color indexed="2"/>
      <sz val="11"/>
    </font>
    <font>
      <name val="Calibri"/>
      <sz val="11"/>
    </font>
    <font>
      <name val="Calibri"/>
      <b/>
      <sz val="18"/>
    </font>
    <font>
      <name val="Calibri"/>
      <b/>
      <sz val="16"/>
    </font>
    <font>
      <name val="Calibri"/>
      <b/>
      <sz val="14"/>
    </font>
    <font>
      <name val="Calibri"/>
      <b/>
      <sz val="12"/>
    </font>
    <font>
      <name val="Calibri"/>
      <sz val="10"/>
    </font>
    <font>
      <name val="Helvetica Neue"/>
      <color indexed="64"/>
      <sz val="10"/>
    </font>
    <font>
      <name val="Cambria"/>
      <color indexed="2"/>
      <sz val="11"/>
    </font>
  </fonts>
  <fills count="13">
    <fill>
      <patternFill patternType="none"/>
    </fill>
    <fill>
      <patternFill patternType="none"/>
    </fill>
    <fill>
      <patternFill patternType="solid">
        <fgColor rgb="FFE7E6E6"/>
        <bgColor rgb="FFE7E6E6"/>
      </patternFill>
    </fill>
    <fill>
      <patternFill patternType="solid">
        <fgColor rgb="FFD9D9D9"/>
        <bgColor rgb="FFD9D9D9"/>
      </patternFill>
    </fill>
    <fill>
      <patternFill patternType="solid">
        <fgColor indexed="65"/>
        <bgColor indexed="65"/>
      </patternFill>
    </fill>
    <fill>
      <patternFill patternType="solid">
        <fgColor rgb="FFBFBFBF"/>
        <bgColor rgb="FFBFBFBF"/>
      </patternFill>
    </fill>
    <fill>
      <patternFill patternType="solid">
        <fgColor rgb="FFD9E2F3"/>
        <bgColor rgb="FFD9E2F3"/>
      </patternFill>
    </fill>
    <fill>
      <patternFill patternType="solid">
        <fgColor rgb="FFC5DEB5"/>
        <bgColor rgb="FFC5DEB5"/>
      </patternFill>
    </fill>
    <fill>
      <patternFill patternType="solid">
        <fgColor rgb="FFE2EEDA"/>
        <bgColor rgb="FFE2EEDA"/>
      </patternFill>
    </fill>
    <fill>
      <patternFill patternType="solid">
        <fgColor rgb="FFF5F5F5"/>
        <bgColor rgb="FFF5F5F5"/>
      </patternFill>
    </fill>
    <fill>
      <patternFill patternType="solid">
        <fgColor rgb="FFDEEDD5"/>
        <bgColor rgb="FFDEEDD5"/>
      </patternFill>
    </fill>
    <fill>
      <patternFill patternType="solid">
        <fgColor rgb="FFD8D8D8"/>
        <bgColor rgb="FFD8D8D8"/>
      </patternFill>
    </fill>
    <fill>
      <patternFill patternType="solid">
        <fgColor rgb="FFEDEDED"/>
        <bgColor rgb="FFEDEDED"/>
      </patternFill>
    </fill>
  </fills>
  <borders count="173">
    <border>
      <left/>
      <right/>
      <top/>
      <bottom/>
      <diagonal/>
    </border>
    <border>
      <left style="thick">
        <color rgb="FF7F7F7F"/>
      </left>
      <right/>
      <top style="thick">
        <color rgb="FF7F7F7F"/>
      </top>
      <bottom style="thick">
        <color rgb="FF7F7F7F"/>
      </bottom>
      <diagonal/>
    </border>
    <border>
      <left/>
      <right/>
      <top style="thick">
        <color rgb="FF7F7F7F"/>
      </top>
      <bottom style="thick">
        <color rgb="FF7F7F7F"/>
      </bottom>
      <diagonal/>
    </border>
    <border>
      <left/>
      <right style="thick">
        <color rgb="FF7F7F7F"/>
      </right>
      <top style="thin">
        <color rgb="FFAAAAAA"/>
      </top>
      <bottom style="thick">
        <color rgb="FF7F7F7F"/>
      </bottom>
      <diagonal/>
    </border>
    <border>
      <left/>
      <right/>
      <top style="thick">
        <color rgb="FF7F7F7F"/>
      </top>
      <bottom/>
      <diagonal/>
    </border>
    <border>
      <left style="double">
        <color theme="1"/>
      </left>
      <right style="thin">
        <color theme="1"/>
      </right>
      <top style="double">
        <color theme="1"/>
      </top>
      <bottom/>
      <diagonal/>
    </border>
    <border>
      <left style="thin">
        <color theme="1"/>
      </left>
      <right/>
      <top style="double">
        <color theme="1"/>
      </top>
      <bottom style="thin">
        <color rgb="FF7F7F7F"/>
      </bottom>
      <diagonal/>
    </border>
    <border>
      <left/>
      <right/>
      <top style="double">
        <color theme="1"/>
      </top>
      <bottom style="thin">
        <color rgb="FF7F7F7F"/>
      </bottom>
      <diagonal/>
    </border>
    <border>
      <left/>
      <right style="double">
        <color theme="1"/>
      </right>
      <top style="double">
        <color theme="1"/>
      </top>
      <bottom/>
      <diagonal/>
    </border>
    <border>
      <left style="thin">
        <color theme="1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double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/>
      <top/>
      <bottom style="thick">
        <color rgb="FF4472C4"/>
      </bottom>
      <diagonal/>
    </border>
    <border>
      <left/>
      <right style="thin">
        <color rgb="FF7F7F7F"/>
      </right>
      <top/>
      <bottom/>
      <diagonal/>
    </border>
    <border>
      <left style="double">
        <color theme="1"/>
      </left>
      <right style="thin">
        <color theme="1"/>
      </right>
      <top/>
      <bottom/>
      <diagonal/>
    </border>
    <border>
      <left/>
      <right/>
      <top/>
      <bottom style="thick">
        <color rgb="FF7F7F7F"/>
      </bottom>
      <diagonal/>
    </border>
    <border>
      <left/>
      <right style="thick">
        <color rgb="FF4472C4"/>
      </right>
      <top/>
      <bottom style="dotted">
        <color indexed="65"/>
      </bottom>
      <diagonal/>
    </border>
    <border>
      <left style="thick">
        <color rgb="FF4472C4"/>
      </left>
      <right style="thick">
        <color rgb="FF4472C4"/>
      </right>
      <top style="thick">
        <color rgb="FF4472C4"/>
      </top>
      <bottom style="thick">
        <color rgb="FF7F7F7F"/>
      </bottom>
      <diagonal/>
    </border>
    <border>
      <left style="thick">
        <color rgb="FF4472C4"/>
      </left>
      <right style="thick">
        <color rgb="FF70AD47"/>
      </right>
      <top/>
      <bottom style="dotted">
        <color indexed="65"/>
      </bottom>
      <diagonal/>
    </border>
    <border>
      <left style="thick">
        <color rgb="FF70AD47"/>
      </left>
      <right style="thick">
        <color rgb="FF70AD47"/>
      </right>
      <top style="thick">
        <color rgb="FF70AD47"/>
      </top>
      <bottom style="thick">
        <color rgb="FF7F7F7F"/>
      </bottom>
      <diagonal/>
    </border>
    <border>
      <left style="thick">
        <color rgb="FF70AD47"/>
      </left>
      <right/>
      <top/>
      <bottom style="dotted">
        <color indexed="65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theme="1"/>
      </left>
      <right style="thick">
        <color rgb="FF7F7F7F"/>
      </right>
      <top/>
      <bottom/>
      <diagonal/>
    </border>
    <border>
      <left style="thick">
        <color rgb="FF7F7F7F"/>
      </left>
      <right style="dotted">
        <color rgb="FF7F7F7F"/>
      </right>
      <top style="thick">
        <color rgb="FF7F7F7F"/>
      </top>
      <bottom style="thick">
        <color rgb="FF7F7F7F"/>
      </bottom>
      <diagonal/>
    </border>
    <border>
      <left style="dotted">
        <color rgb="FF7F7F7F"/>
      </left>
      <right style="dotted">
        <color rgb="FF7F7F7F"/>
      </right>
      <top style="thick">
        <color rgb="FF7F7F7F"/>
      </top>
      <bottom style="thick">
        <color rgb="FF7F7F7F"/>
      </bottom>
      <diagonal/>
    </border>
    <border>
      <left style="dotted">
        <color rgb="FF7F7F7F"/>
      </left>
      <right style="dotted">
        <color rgb="FF7F7F7F"/>
      </right>
      <top style="thick">
        <color rgb="FF7F7F7F"/>
      </top>
      <bottom style="dotted">
        <color rgb="FF7F7F7F"/>
      </bottom>
      <diagonal/>
    </border>
    <border>
      <left style="dotted">
        <color rgb="FF7F7F7F"/>
      </left>
      <right style="thick">
        <color rgb="FF7F7F7F"/>
      </right>
      <top style="thick">
        <color rgb="FF7F7F7F"/>
      </top>
      <bottom style="dotted">
        <color rgb="FF7F7F7F"/>
      </bottom>
      <diagonal/>
    </border>
    <border>
      <left style="thick">
        <color rgb="FF7F7F7F"/>
      </left>
      <right style="thick">
        <color rgb="FF4472C4"/>
      </right>
      <top style="dotted">
        <color indexed="65"/>
      </top>
      <bottom style="dotted">
        <color indexed="65"/>
      </bottom>
      <diagonal/>
    </border>
    <border>
      <left style="thick">
        <color rgb="FF4472C4"/>
      </left>
      <right style="thick">
        <color rgb="FF4472C4"/>
      </right>
      <top style="thick">
        <color rgb="FF7F7F7F"/>
      </top>
      <bottom style="dotted">
        <color theme="1"/>
      </bottom>
      <diagonal/>
    </border>
    <border>
      <left style="thick">
        <color rgb="FF4472C4"/>
      </left>
      <right style="thick">
        <color rgb="FF70AD47"/>
      </right>
      <top style="dotted">
        <color indexed="65"/>
      </top>
      <bottom style="dotted">
        <color indexed="65"/>
      </bottom>
      <diagonal/>
    </border>
    <border>
      <left style="thick">
        <color rgb="FF70AD47"/>
      </left>
      <right style="thick">
        <color rgb="FF70AD47"/>
      </right>
      <top style="thick">
        <color rgb="FF7F7F7F"/>
      </top>
      <bottom style="dotted">
        <color theme="1"/>
      </bottom>
      <diagonal/>
    </border>
    <border>
      <left style="thick">
        <color rgb="FF70AD47"/>
      </left>
      <right/>
      <top style="dotted">
        <color indexed="65"/>
      </top>
      <bottom style="dotted">
        <color indexed="65"/>
      </bottom>
      <diagonal/>
    </border>
    <border>
      <left/>
      <right style="thick">
        <color rgb="FF7F7F7F"/>
      </right>
      <top/>
      <bottom/>
      <diagonal/>
    </border>
    <border>
      <left style="thick">
        <color rgb="FF7F7F7F"/>
      </left>
      <right style="thick">
        <color rgb="FF7F7F7F"/>
      </right>
      <top style="thick">
        <color rgb="FF7F7F7F"/>
      </top>
      <bottom style="thick">
        <color rgb="FF7F7F7F"/>
      </bottom>
      <diagonal/>
    </border>
    <border>
      <left style="thick">
        <color rgb="FF7F7F7F"/>
      </left>
      <right style="thin">
        <color rgb="FF7F7F7F"/>
      </right>
      <top/>
      <bottom/>
      <diagonal/>
    </border>
    <border>
      <left style="dotted">
        <color rgb="FF7F7F7F"/>
      </left>
      <right style="dotted">
        <color rgb="FF7F7F7F"/>
      </right>
      <top style="dotted">
        <color rgb="FF7F7F7F"/>
      </top>
      <bottom style="thick">
        <color rgb="FF7F7F7F"/>
      </bottom>
      <diagonal/>
    </border>
    <border>
      <left style="dotted">
        <color rgb="FF7F7F7F"/>
      </left>
      <right style="thick">
        <color rgb="FF7F7F7F"/>
      </right>
      <top style="dotted">
        <color rgb="FF7F7F7F"/>
      </top>
      <bottom style="thick">
        <color rgb="FF7F7F7F"/>
      </bottom>
      <diagonal/>
    </border>
    <border>
      <left style="thick">
        <color rgb="FF4472C4"/>
      </left>
      <right style="thick">
        <color rgb="FF4472C4"/>
      </right>
      <top style="dotted">
        <color theme="1"/>
      </top>
      <bottom style="thick">
        <color rgb="FF7F7F7F"/>
      </bottom>
      <diagonal/>
    </border>
    <border>
      <left style="thick">
        <color rgb="FF70AD47"/>
      </left>
      <right style="thick">
        <color rgb="FF70AD47"/>
      </right>
      <top style="dotted">
        <color theme="1"/>
      </top>
      <bottom style="thick">
        <color rgb="FF7F7F7F"/>
      </bottom>
      <diagonal/>
    </border>
    <border>
      <left style="dotted">
        <color rgb="FF7F7F7F"/>
      </left>
      <right style="thick">
        <color rgb="FF7F7F7F"/>
      </right>
      <top style="thick">
        <color rgb="FF7F7F7F"/>
      </top>
      <bottom style="thick">
        <color rgb="FF7F7F7F"/>
      </bottom>
      <diagonal/>
    </border>
    <border>
      <left style="thick">
        <color rgb="FF4472C4"/>
      </left>
      <right style="thick">
        <color rgb="FF4472C4"/>
      </right>
      <top style="thick">
        <color rgb="FF7F7F7F"/>
      </top>
      <bottom style="thick">
        <color rgb="FF4472C4"/>
      </bottom>
      <diagonal/>
    </border>
    <border>
      <left style="thick">
        <color rgb="FF70AD47"/>
      </left>
      <right style="thick">
        <color rgb="FF70AD47"/>
      </right>
      <top style="thick">
        <color rgb="FF7F7F7F"/>
      </top>
      <bottom style="thick">
        <color rgb="FF70AD47"/>
      </bottom>
      <diagonal/>
    </border>
    <border>
      <left/>
      <right/>
      <top style="dotted">
        <color indexed="65"/>
      </top>
      <bottom/>
      <diagonal/>
    </border>
    <border>
      <left/>
      <right/>
      <top style="thick">
        <color rgb="FF4472C4"/>
      </top>
      <bottom/>
      <diagonal/>
    </border>
    <border>
      <left/>
      <right/>
      <top style="thick">
        <color rgb="FF70AD47"/>
      </top>
      <bottom/>
      <diagonal/>
    </border>
    <border>
      <left/>
      <right/>
      <top/>
      <bottom style="dotted">
        <color indexed="65"/>
      </bottom>
      <diagonal/>
    </border>
    <border>
      <left/>
      <right/>
      <top/>
      <bottom style="thick">
        <color rgb="FF70AD47"/>
      </bottom>
      <diagonal/>
    </border>
    <border>
      <left/>
      <right style="thick">
        <color rgb="FF4472C4"/>
      </right>
      <top/>
      <bottom/>
      <diagonal/>
    </border>
    <border>
      <left style="thick">
        <color rgb="FF4472C4"/>
      </left>
      <right style="thick">
        <color rgb="FF4472C4"/>
      </right>
      <top style="thick">
        <color rgb="FF4472C4"/>
      </top>
      <bottom style="thick">
        <color rgb="FF4472C4"/>
      </bottom>
      <diagonal/>
    </border>
    <border>
      <left style="thick">
        <color rgb="FF70AD47"/>
      </left>
      <right style="thick">
        <color rgb="FF70AD47"/>
      </right>
      <top style="thick">
        <color rgb="FF70AD47"/>
      </top>
      <bottom style="thick">
        <color rgb="FF70AD47"/>
      </bottom>
      <diagonal/>
    </border>
    <border>
      <left style="thick">
        <color rgb="FF7F7F7F"/>
      </left>
      <right style="thick">
        <color rgb="FF7F7F7F"/>
      </right>
      <top style="thick">
        <color rgb="FF7F7F7F"/>
      </top>
      <bottom style="dotted">
        <color rgb="FF7F7F7F"/>
      </bottom>
      <diagonal/>
    </border>
    <border>
      <left/>
      <right style="thick">
        <color rgb="FF4472C4"/>
      </right>
      <top style="dotted">
        <color indexed="65"/>
      </top>
      <bottom/>
      <diagonal/>
    </border>
    <border>
      <left style="thick">
        <color rgb="FF7F7F7F"/>
      </left>
      <right style="thick">
        <color rgb="FF7F7F7F"/>
      </right>
      <top style="dotted">
        <color rgb="FF7F7F7F"/>
      </top>
      <bottom style="thick">
        <color rgb="FF7F7F7F"/>
      </bottom>
      <diagonal/>
    </border>
    <border>
      <left style="double">
        <color theme="1"/>
      </left>
      <right style="thin">
        <color theme="1"/>
      </right>
      <top/>
      <bottom style="thick">
        <color rgb="FF7F7F7F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double">
        <color theme="1"/>
      </left>
      <right/>
      <top style="thick">
        <color rgb="FF7F7F7F"/>
      </top>
      <bottom/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double">
        <color theme="1"/>
      </right>
      <top/>
      <bottom/>
      <diagonal/>
    </border>
    <border>
      <left style="double">
        <color theme="1"/>
      </left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/>
      <bottom/>
      <diagonal/>
    </border>
    <border>
      <left style="thin">
        <color rgb="FF7F7F7F"/>
      </left>
      <right style="thick">
        <color rgb="FF7F7F7F"/>
      </right>
      <top/>
      <bottom/>
      <diagonal/>
    </border>
    <border>
      <left style="dotted">
        <color rgb="FF7F7F7F"/>
      </left>
      <right style="dotted">
        <color rgb="FF7F7F7F"/>
      </right>
      <top style="thick">
        <color rgb="FF7F7F7F"/>
      </top>
      <bottom style="thin">
        <color rgb="FFAAAAAA"/>
      </bottom>
      <diagonal/>
    </border>
    <border>
      <left style="thick">
        <color rgb="FF4472C4"/>
      </left>
      <right style="thick">
        <color rgb="FF4472C4"/>
      </right>
      <top style="thick">
        <color rgb="FF7F7F7F"/>
      </top>
      <bottom style="thick">
        <color rgb="FF7F7F7F"/>
      </bottom>
      <diagonal/>
    </border>
    <border>
      <left style="thick">
        <color rgb="FF70AD47"/>
      </left>
      <right style="thick">
        <color rgb="FF70AD47"/>
      </right>
      <top style="thick">
        <color rgb="FF7F7F7F"/>
      </top>
      <bottom style="thick">
        <color rgb="FF7F7F7F"/>
      </bottom>
      <diagonal/>
    </border>
    <border>
      <left style="dotted">
        <color rgb="FF7F7F7F"/>
      </left>
      <right style="dotted">
        <color rgb="FF7F7F7F"/>
      </right>
      <top style="thin">
        <color rgb="FFAAAAAA"/>
      </top>
      <bottom style="thick">
        <color rgb="FF7F7F7F"/>
      </bottom>
      <diagonal/>
    </border>
    <border>
      <left style="double">
        <color theme="1"/>
      </left>
      <right style="thin">
        <color rgb="FF7F7F7F"/>
      </right>
      <top/>
      <bottom style="medium">
        <color theme="1"/>
      </bottom>
      <diagonal/>
    </border>
    <border>
      <left style="thin">
        <color rgb="FF7F7F7F"/>
      </left>
      <right/>
      <top/>
      <bottom style="thin">
        <color rgb="FF7F7F7F"/>
      </bottom>
      <diagonal/>
    </border>
    <border>
      <left style="double">
        <color theme="1"/>
      </left>
      <right/>
      <top style="medium">
        <color theme="1"/>
      </top>
      <bottom/>
      <diagonal/>
    </border>
    <border>
      <left/>
      <right/>
      <top style="thin">
        <color rgb="FF7F7F7F"/>
      </top>
      <bottom/>
      <diagonal/>
    </border>
    <border>
      <left style="medium">
        <color indexed="64"/>
      </left>
      <right style="thin">
        <color rgb="FF7F7F7F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medium">
        <color indexed="64"/>
      </top>
      <bottom/>
      <diagonal/>
    </border>
    <border>
      <left style="thin">
        <color rgb="FF7F7F7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7F7F7F"/>
      </right>
      <top style="thick">
        <color rgb="FF7F7F7F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7F7F7F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7F7F7F"/>
      </right>
      <top/>
      <bottom/>
      <diagonal/>
    </border>
    <border>
      <left style="medium">
        <color indexed="64"/>
      </left>
      <right style="thin">
        <color rgb="FF7F7F7F"/>
      </right>
      <top/>
      <bottom style="medium">
        <color theme="1"/>
      </bottom>
      <diagonal/>
    </border>
    <border>
      <left style="thick">
        <color rgb="FF7F7F7F"/>
      </left>
      <right style="dotted">
        <color rgb="FF7F7F7F"/>
      </right>
      <top style="thin">
        <color rgb="FFAAAAAA"/>
      </top>
      <bottom style="thick">
        <color rgb="FF7F7F7F"/>
      </bottom>
      <diagonal/>
    </border>
    <border>
      <left style="thin">
        <color rgb="FF7F7F7F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theme="1"/>
      </left>
      <right/>
      <top/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rgb="FF7F7F7F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 style="thin">
        <color theme="1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tted">
        <color rgb="FF7F7F7F"/>
      </right>
      <top style="thick">
        <color rgb="FF7F7F7F"/>
      </top>
      <bottom style="dotted">
        <color rgb="FF7F7F7F"/>
      </bottom>
      <diagonal/>
    </border>
    <border>
      <left style="thick">
        <color rgb="FF4472C4"/>
      </left>
      <right style="thick">
        <color rgb="FF4472C4"/>
      </right>
      <top style="thick">
        <color rgb="FF7F7F7F"/>
      </top>
      <bottom style="dotted">
        <color rgb="FF7F7F7F"/>
      </bottom>
      <diagonal/>
    </border>
    <border>
      <left style="thick">
        <color rgb="FF70AD47"/>
      </left>
      <right style="thick">
        <color rgb="FF70AD47"/>
      </right>
      <top style="thick">
        <color rgb="FF7F7F7F"/>
      </top>
      <bottom style="dotted">
        <color rgb="FF7F7F7F"/>
      </bottom>
      <diagonal/>
    </border>
    <border>
      <left style="thick">
        <color rgb="FF7F7F7F"/>
      </left>
      <right style="thick">
        <color rgb="FF7F7F7F"/>
      </right>
      <top style="thick">
        <color rgb="FF7F7F7F"/>
      </top>
      <bottom/>
      <diagonal/>
    </border>
    <border>
      <left style="medium">
        <color indexed="64"/>
      </left>
      <right/>
      <top/>
      <bottom/>
      <diagonal/>
    </border>
    <border>
      <left/>
      <right style="dotted">
        <color rgb="FF7F7F7F"/>
      </right>
      <top style="thick">
        <color rgb="FF7F7F7F"/>
      </top>
      <bottom/>
      <diagonal/>
    </border>
    <border>
      <left style="dotted">
        <color rgb="FF7F7F7F"/>
      </left>
      <right style="thick">
        <color rgb="FF7F7F7F"/>
      </right>
      <top style="thick">
        <color rgb="FF7F7F7F"/>
      </top>
      <bottom/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 style="dotted">
        <color rgb="FF7F7F7F"/>
      </right>
      <top style="medium">
        <color indexed="64"/>
      </top>
      <bottom style="dotted">
        <color rgb="FF7F7F7F"/>
      </bottom>
      <diagonal/>
    </border>
    <border>
      <left style="dotted">
        <color rgb="FF7F7F7F"/>
      </left>
      <right style="thick">
        <color rgb="FF7F7F7F"/>
      </right>
      <top style="medium">
        <color indexed="64"/>
      </top>
      <bottom style="dotted">
        <color rgb="FF7F7F7F"/>
      </bottom>
      <diagonal/>
    </border>
    <border>
      <left style="dotted">
        <color rgb="FF7F7F7F"/>
      </left>
      <right style="medium">
        <color indexed="64"/>
      </right>
      <top style="medium">
        <color indexed="64"/>
      </top>
      <bottom style="dotted">
        <color rgb="FF7F7F7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tted">
        <color rgb="FF7F7F7F"/>
      </right>
      <top style="thick">
        <color rgb="FF7F7F7F"/>
      </top>
      <bottom style="medium">
        <color indexed="64"/>
      </bottom>
      <diagonal/>
    </border>
    <border>
      <left style="dotted">
        <color rgb="FF7F7F7F"/>
      </left>
      <right style="thick">
        <color rgb="FF7F7F7F"/>
      </right>
      <top style="thick">
        <color rgb="FF7F7F7F"/>
      </top>
      <bottom style="medium">
        <color indexed="64"/>
      </bottom>
      <diagonal/>
    </border>
    <border>
      <left style="dotted">
        <color rgb="FF7F7F7F"/>
      </left>
      <right style="medium">
        <color indexed="64"/>
      </right>
      <top style="thick">
        <color rgb="FF7F7F7F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/>
      <top/>
      <bottom style="medium">
        <color indexed="64"/>
      </bottom>
      <diagonal/>
    </border>
    <border>
      <left/>
      <right style="double">
        <color theme="1"/>
      </right>
      <top style="thin">
        <color rgb="FFAAAAAA"/>
      </top>
      <bottom/>
      <diagonal/>
    </border>
    <border>
      <left style="thin">
        <color theme="1"/>
      </left>
      <right/>
      <top style="medium">
        <color indexed="64"/>
      </top>
      <bottom/>
      <diagonal/>
    </border>
    <border>
      <left/>
      <right/>
      <top style="medium">
        <color theme="1"/>
      </top>
      <bottom/>
      <diagonal/>
    </border>
    <border>
      <left/>
      <right/>
      <top style="medium">
        <color indexed="64"/>
      </top>
      <bottom style="thick">
        <color rgb="FF4472C4"/>
      </bottom>
      <diagonal/>
    </border>
    <border>
      <left style="thick">
        <color rgb="FF4472C4"/>
      </left>
      <right style="thick">
        <color rgb="FF4472C4"/>
      </right>
      <top/>
      <bottom style="thick">
        <color rgb="FF4472C4"/>
      </bottom>
      <diagonal/>
    </border>
    <border>
      <left style="dotted">
        <color rgb="FF7F7F7F"/>
      </left>
      <right style="dotted">
        <color rgb="FF7F7F7F"/>
      </right>
      <top/>
      <bottom style="thick">
        <color rgb="FF7F7F7F"/>
      </bottom>
      <diagonal/>
    </border>
    <border>
      <left style="dotted">
        <color rgb="FF7F7F7F"/>
      </left>
      <right/>
      <top style="thick">
        <color rgb="FF7F7F7F"/>
      </top>
      <bottom style="thick">
        <color rgb="FF7F7F7F"/>
      </bottom>
      <diagonal/>
    </border>
    <border>
      <left/>
      <right style="thick">
        <color rgb="FF7F7F7F"/>
      </right>
      <top style="thick">
        <color rgb="FF7F7F7F"/>
      </top>
      <bottom style="thick">
        <color rgb="FF7F7F7F"/>
      </bottom>
      <diagonal/>
    </border>
    <border>
      <left style="thick">
        <color rgb="FF4472C4"/>
      </left>
      <right style="thick">
        <color rgb="FF4472C4"/>
      </right>
      <top style="thin">
        <color rgb="FFAAAAAA"/>
      </top>
      <bottom style="thick">
        <color rgb="FF4472C4"/>
      </bottom>
      <diagonal/>
    </border>
    <border>
      <left style="thick">
        <color rgb="FF70AD47"/>
      </left>
      <right style="thick">
        <color rgb="FF70AD47"/>
      </right>
      <top/>
      <bottom style="thick">
        <color rgb="FF70AD47"/>
      </bottom>
      <diagonal/>
    </border>
    <border>
      <left style="thick">
        <color rgb="FF7F7F7F"/>
      </left>
      <right style="thick">
        <color rgb="FF7F7F7F"/>
      </right>
      <top style="thin">
        <color rgb="FFAAAAAA"/>
      </top>
      <bottom style="thick">
        <color rgb="FF7F7F7F"/>
      </bottom>
      <diagonal/>
    </border>
    <border>
      <left style="thick">
        <color rgb="FF7F7F7F"/>
      </left>
      <right style="dotted">
        <color rgb="FF7F7F7F"/>
      </right>
      <top style="thick">
        <color rgb="FF7F7F7F"/>
      </top>
      <bottom/>
      <diagonal/>
    </border>
    <border>
      <left style="medium">
        <color indexed="64"/>
      </left>
      <right style="thin">
        <color rgb="FF7F7F7F"/>
      </right>
      <top style="thin">
        <color theme="1"/>
      </top>
      <bottom/>
      <diagonal/>
    </border>
    <border>
      <left style="thick">
        <color rgb="FF4472C4"/>
      </left>
      <right style="thick">
        <color rgb="FF4472C4"/>
      </right>
      <top style="dotted">
        <color theme="1"/>
      </top>
      <bottom style="thick">
        <color rgb="FF4472C4"/>
      </bottom>
      <diagonal/>
    </border>
    <border>
      <left style="thick">
        <color rgb="FF70AD47"/>
      </left>
      <right style="thick">
        <color rgb="FF70AD47"/>
      </right>
      <top style="dotted">
        <color rgb="FF7F7F7F"/>
      </top>
      <bottom style="thick">
        <color rgb="FF70AD47"/>
      </bottom>
      <diagonal/>
    </border>
    <border>
      <left/>
      <right style="thick">
        <color rgb="FF4472C4"/>
      </right>
      <top style="dotted">
        <color indexed="65"/>
      </top>
      <bottom style="dotted">
        <color indexed="65"/>
      </bottom>
      <diagonal/>
    </border>
    <border>
      <left style="thick">
        <color rgb="FF7F7F7F"/>
      </left>
      <right style="thick">
        <color rgb="FF7F7F7F"/>
      </right>
      <top style="dotted">
        <color rgb="FF7F7F7F"/>
      </top>
      <bottom style="dotted">
        <color rgb="FF7F7F7F"/>
      </bottom>
      <diagonal/>
    </border>
    <border>
      <left style="thick">
        <color rgb="FF7F7F7F"/>
      </left>
      <right/>
      <top style="thick">
        <color rgb="FF7F7F7F"/>
      </top>
      <bottom/>
      <diagonal/>
    </border>
    <border>
      <left/>
      <right style="thick">
        <color rgb="FF7F7F7F"/>
      </right>
      <top style="thick">
        <color rgb="FF7F7F7F"/>
      </top>
      <bottom/>
      <diagonal/>
    </border>
    <border>
      <left style="thick">
        <color rgb="FF7F7F7F"/>
      </left>
      <right/>
      <top/>
      <bottom/>
      <diagonal/>
    </border>
    <border>
      <left style="thick">
        <color rgb="FF7F7F7F"/>
      </left>
      <right/>
      <top/>
      <bottom style="thick">
        <color rgb="FF7F7F7F"/>
      </bottom>
      <diagonal/>
    </border>
    <border>
      <left/>
      <right style="thick">
        <color rgb="FF7F7F7F"/>
      </right>
      <top/>
      <bottom style="thick">
        <color rgb="FF7F7F7F"/>
      </bottom>
      <diagonal/>
    </border>
    <border>
      <left/>
      <right style="double">
        <color theme="1"/>
      </right>
      <top/>
      <bottom style="thick">
        <color rgb="FF7F7F7F"/>
      </bottom>
      <diagonal/>
    </border>
    <border>
      <left/>
      <right style="double">
        <color theme="1"/>
      </right>
      <top style="thick">
        <color rgb="FF7F7F7F"/>
      </top>
      <bottom/>
      <diagonal/>
    </border>
    <border>
      <left style="thin">
        <color rgb="FF7F7F7F"/>
      </left>
      <right style="medium">
        <color indexed="64"/>
      </right>
      <top style="thin">
        <color rgb="FF7F7F7F"/>
      </top>
      <bottom/>
      <diagonal/>
    </border>
    <border>
      <left style="thick">
        <color rgb="FF7F7F7F"/>
      </left>
      <right style="dotted">
        <color rgb="FF7F7F7F"/>
      </right>
      <top/>
      <bottom/>
      <diagonal/>
    </border>
    <border>
      <left style="thick">
        <color rgb="FF7F7F7F"/>
      </left>
      <right style="dotted">
        <color rgb="FF7F7F7F"/>
      </right>
      <top/>
      <bottom style="thick">
        <color rgb="FF7F7F7F"/>
      </bottom>
      <diagonal/>
    </border>
    <border>
      <left style="thick">
        <color rgb="FF4472C4"/>
      </left>
      <right style="thick">
        <color rgb="FF4472C4"/>
      </right>
      <top style="thick">
        <color rgb="FF7F7F7F"/>
      </top>
      <bottom/>
      <diagonal/>
    </border>
    <border>
      <left style="thick">
        <color rgb="FF4472C4"/>
      </left>
      <right style="thick">
        <color rgb="FF70AD47"/>
      </right>
      <top style="dotted">
        <color indexed="65"/>
      </top>
      <bottom/>
      <diagonal/>
    </border>
    <border>
      <left style="thick">
        <color rgb="FF70AD47"/>
      </left>
      <right style="thick">
        <color rgb="FF70AD47"/>
      </right>
      <top style="thick">
        <color rgb="FF7F7F7F"/>
      </top>
      <bottom/>
      <diagonal/>
    </border>
    <border>
      <left style="thick">
        <color rgb="FF7F7F7F"/>
      </left>
      <right/>
      <top style="dotted">
        <color indexed="65"/>
      </top>
      <bottom style="dotted">
        <color indexed="65"/>
      </bottom>
      <diagonal/>
    </border>
    <border>
      <left style="medium">
        <color indexed="64"/>
      </left>
      <right style="thick">
        <color rgb="FF4472C4"/>
      </right>
      <top style="medium">
        <color indexed="64"/>
      </top>
      <bottom style="thin">
        <color rgb="FFAAAAAA"/>
      </bottom>
      <diagonal/>
    </border>
    <border>
      <left style="thick">
        <color rgb="FF4472C4"/>
      </left>
      <right style="thick">
        <color rgb="FF70AD47"/>
      </right>
      <top style="medium">
        <color indexed="64"/>
      </top>
      <bottom style="dotted">
        <color indexed="65"/>
      </bottom>
      <diagonal/>
    </border>
    <border>
      <left style="thick">
        <color rgb="FF70AD47"/>
      </left>
      <right style="medium">
        <color indexed="64"/>
      </right>
      <top style="medium">
        <color indexed="64"/>
      </top>
      <bottom/>
      <diagonal/>
    </border>
    <border>
      <left/>
      <right/>
      <top style="dotted">
        <color indexed="65"/>
      </top>
      <bottom style="dotted">
        <color indexed="65"/>
      </bottom>
      <diagonal/>
    </border>
    <border>
      <left style="thick">
        <color rgb="FF7F7F7F"/>
      </left>
      <right style="thick">
        <color rgb="FF7F7F7F"/>
      </right>
      <top style="thick">
        <color rgb="FF7F7F7F"/>
      </top>
      <bottom style="thin">
        <color rgb="FFAAAAAA"/>
      </bottom>
      <diagonal/>
    </border>
    <border>
      <left style="medium">
        <color indexed="64"/>
      </left>
      <right style="thick">
        <color rgb="FF4472C4"/>
      </right>
      <top style="thick">
        <color rgb="FF7F7F7F"/>
      </top>
      <bottom style="medium">
        <color indexed="64"/>
      </bottom>
      <diagonal/>
    </border>
    <border>
      <left style="thick">
        <color rgb="FF4472C4"/>
      </left>
      <right style="thick">
        <color rgb="FF70AD47"/>
      </right>
      <top style="dotted">
        <color indexed="65"/>
      </top>
      <bottom style="medium">
        <color indexed="64"/>
      </bottom>
      <diagonal/>
    </border>
    <border>
      <left style="thick">
        <color rgb="FF70AD47"/>
      </left>
      <right style="medium">
        <color indexed="64"/>
      </right>
      <top style="thick">
        <color rgb="FF7F7F7F"/>
      </top>
      <bottom style="medium">
        <color indexed="64"/>
      </bottom>
      <diagonal/>
    </border>
    <border>
      <left style="dotted">
        <color rgb="FF7F7F7F"/>
      </left>
      <right/>
      <top style="thick">
        <color rgb="FF7F7F7F"/>
      </top>
      <bottom/>
      <diagonal/>
    </border>
    <border>
      <left style="dotted">
        <color rgb="FF7F7F7F"/>
      </left>
      <right style="dotted">
        <color rgb="FF7F7F7F"/>
      </right>
      <top style="thick">
        <color rgb="FF7F7F7F"/>
      </top>
      <bottom/>
      <diagonal/>
    </border>
    <border>
      <left style="thick">
        <color rgb="FF4472C4"/>
      </left>
      <right style="thick">
        <color rgb="FF4472C4"/>
      </right>
      <top style="thick">
        <color rgb="FF7F7F7F"/>
      </top>
      <bottom style="thin">
        <color rgb="FFAAAAAA"/>
      </bottom>
      <diagonal/>
    </border>
    <border>
      <left style="thick">
        <color rgb="FF7F7F7F"/>
      </left>
      <right/>
      <top/>
      <bottom style="thin">
        <color rgb="FFAAAAAA"/>
      </bottom>
      <diagonal/>
    </border>
    <border>
      <left/>
      <right/>
      <top/>
      <bottom style="thin">
        <color rgb="FFAAAAAA"/>
      </bottom>
      <diagonal/>
    </border>
    <border>
      <left/>
      <right style="thick">
        <color rgb="FF7F7F7F"/>
      </right>
      <top/>
      <bottom style="thin">
        <color rgb="FFAAAAAA"/>
      </bottom>
      <diagonal/>
    </border>
    <border>
      <left style="double">
        <color theme="1"/>
      </left>
      <right/>
      <top/>
      <bottom style="thick">
        <color rgb="FF7F7F7F"/>
      </bottom>
      <diagonal/>
    </border>
    <border>
      <left style="dotted">
        <color rgb="FF7F7F7F"/>
      </left>
      <right style="dotted">
        <color rgb="FF7F7F7F"/>
      </right>
      <top style="thick">
        <color rgb="FF7F7F7F"/>
      </top>
      <bottom style="medium">
        <color theme="1"/>
      </bottom>
      <diagonal/>
    </border>
    <border>
      <left/>
      <right style="dotted">
        <color rgb="FF7F7F7F"/>
      </right>
      <top style="thick">
        <color rgb="FF7F7F7F"/>
      </top>
      <bottom style="thick">
        <color rgb="FF7F7F7F"/>
      </bottom>
      <diagonal/>
    </border>
    <border>
      <left style="thick">
        <color rgb="FF4472C4"/>
      </left>
      <right style="thick">
        <color rgb="FF4472C4"/>
      </right>
      <top style="dotted">
        <color rgb="FF7F7F7F"/>
      </top>
      <bottom style="thick">
        <color rgb="FF4472C4"/>
      </bottom>
      <diagonal/>
    </border>
    <border>
      <left style="medium">
        <color indexed="64"/>
      </left>
      <right style="thin">
        <color rgb="FF7F7F7F"/>
      </right>
      <top/>
      <bottom style="thin">
        <color theme="1"/>
      </bottom>
      <diagonal/>
    </border>
    <border>
      <left style="thick">
        <color rgb="FF4472C4"/>
      </left>
      <right style="thick">
        <color rgb="FF4472C4"/>
      </right>
      <top style="thick">
        <color rgb="FF4472C4"/>
      </top>
      <bottom style="dotted">
        <color theme="1"/>
      </bottom>
      <diagonal/>
    </border>
    <border>
      <left style="thick">
        <color rgb="FF4472C4"/>
      </left>
      <right style="thick">
        <color rgb="FF4472C4"/>
      </right>
      <top/>
      <bottom/>
      <diagonal/>
    </border>
    <border>
      <left style="thick">
        <color rgb="FF70AD47"/>
      </left>
      <right style="thick">
        <color rgb="FF70AD47"/>
      </right>
      <top/>
      <bottom/>
      <diagonal/>
    </border>
    <border>
      <left style="thick">
        <color rgb="FF7F7F7F"/>
      </left>
      <right/>
      <top/>
      <bottom style="dotted">
        <color rgb="FF7F7F7F"/>
      </bottom>
      <diagonal/>
    </border>
    <border>
      <left/>
      <right/>
      <top/>
      <bottom style="dotted">
        <color rgb="FF7F7F7F"/>
      </bottom>
      <diagonal/>
    </border>
    <border>
      <left/>
      <right style="thick">
        <color rgb="FF7F7F7F"/>
      </right>
      <top/>
      <bottom style="dotted">
        <color rgb="FF7F7F7F"/>
      </bottom>
      <diagonal/>
    </border>
    <border>
      <left style="thick">
        <color rgb="FF7F7F7F"/>
      </left>
      <right style="dotted">
        <color rgb="FF7F7F7F"/>
      </right>
      <top style="dotted">
        <color rgb="FF7F7F7F"/>
      </top>
      <bottom style="thick">
        <color rgb="FF7F7F7F"/>
      </bottom>
      <diagonal/>
    </border>
    <border>
      <left style="thick">
        <color rgb="FF4472C4"/>
      </left>
      <right style="thick">
        <color rgb="FF4472C4"/>
      </right>
      <top style="thick">
        <color rgb="FF4472C4"/>
      </top>
      <bottom/>
      <diagonal/>
    </border>
    <border>
      <left style="dotted">
        <color rgb="FF7F7F7F"/>
      </left>
      <right style="thick">
        <color rgb="FF7F7F7F"/>
      </right>
      <top/>
      <bottom style="thick">
        <color rgb="FF7F7F7F"/>
      </bottom>
      <diagonal/>
    </border>
    <border>
      <left style="medium">
        <color indexed="64"/>
      </left>
      <right style="thin">
        <color rgb="FF7F7F7F"/>
      </right>
      <top/>
      <bottom style="double">
        <color theme="1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2">
    <xf fontId="0" fillId="0" borderId="0" numFmtId="0"/>
    <xf fontId="0" fillId="0" borderId="0" numFmtId="160" applyNumberFormat="1"/>
  </cellStyleXfs>
  <cellXfs count="528">
    <xf fontId="0" fillId="0" borderId="0" numFmtId="0" xfId="0"/>
    <xf fontId="1" fillId="0" borderId="0" numFmtId="0" xfId="0" applyFont="1"/>
    <xf fontId="2" fillId="2" borderId="1" numFmtId="49" xfId="0" applyNumberFormat="1" applyFont="1" applyFill="1" applyBorder="1" applyAlignment="1">
      <alignment horizontal="right" vertical="center"/>
    </xf>
    <xf fontId="1" fillId="2" borderId="2" numFmtId="0" xfId="0" applyFont="1" applyFill="1" applyBorder="1" applyAlignment="1">
      <alignment vertical="center"/>
    </xf>
    <xf fontId="2" fillId="2" borderId="2" numFmtId="49" xfId="0" applyNumberFormat="1" applyFont="1" applyFill="1" applyBorder="1" applyAlignment="1">
      <alignment horizontal="left" vertical="center"/>
    </xf>
    <xf fontId="2" fillId="2" borderId="2" numFmtId="0" xfId="0" applyFont="1" applyFill="1" applyBorder="1" applyAlignment="1">
      <alignment horizontal="left" vertical="center"/>
    </xf>
    <xf fontId="1" fillId="3" borderId="3" numFmtId="0" xfId="0" applyFont="1" applyFill="1" applyBorder="1"/>
    <xf fontId="3" fillId="4" borderId="4" numFmtId="49" xfId="0" applyNumberFormat="1" applyFont="1" applyFill="1" applyBorder="1" applyAlignment="1">
      <alignment horizontal="right"/>
    </xf>
    <xf fontId="1" fillId="4" borderId="4" numFmtId="0" xfId="0" applyFont="1" applyFill="1" applyBorder="1"/>
    <xf fontId="1" fillId="4" borderId="0" numFmtId="0" xfId="0" applyFont="1" applyFill="1"/>
    <xf fontId="4" fillId="4" borderId="0" numFmtId="49" xfId="0" applyNumberFormat="1" applyFont="1" applyFill="1" applyAlignment="1">
      <alignment horizontal="right"/>
    </xf>
    <xf fontId="5" fillId="4" borderId="0" numFmtId="14" xfId="0" applyNumberFormat="1" applyFont="1" applyFill="1" applyAlignment="1">
      <alignment horizontal="left"/>
    </xf>
    <xf fontId="5" fillId="4" borderId="0" numFmtId="0" xfId="0" applyFont="1" applyFill="1" applyAlignment="1">
      <alignment horizontal="right"/>
    </xf>
    <xf fontId="4" fillId="4" borderId="0" numFmtId="0" xfId="0" applyFont="1" applyFill="1" applyAlignment="1">
      <alignment horizontal="left"/>
    </xf>
    <xf fontId="6" fillId="4" borderId="0" numFmtId="0" xfId="0" applyFont="1" applyFill="1" applyAlignment="1">
      <alignment horizontal="left"/>
    </xf>
    <xf fontId="2" fillId="4" borderId="0" numFmtId="49" xfId="0" applyNumberFormat="1" applyFont="1" applyFill="1" applyAlignment="1">
      <alignment horizontal="right"/>
    </xf>
    <xf fontId="2" fillId="4" borderId="0" numFmtId="0" xfId="0" applyFont="1" applyFill="1"/>
    <xf fontId="7" fillId="4" borderId="0" numFmtId="49" xfId="0" applyNumberFormat="1" applyFont="1" applyFill="1" applyAlignment="1">
      <alignment horizontal="left"/>
    </xf>
    <xf fontId="5" fillId="4" borderId="0" numFmtId="0" xfId="0" applyFont="1" applyFill="1"/>
    <xf fontId="2" fillId="4" borderId="5" numFmtId="49" xfId="0" applyNumberFormat="1" applyFont="1" applyFill="1" applyBorder="1" applyAlignment="1">
      <alignment horizontal="center" vertical="center"/>
    </xf>
    <xf fontId="1" fillId="4" borderId="6" numFmtId="0" xfId="0" applyFont="1" applyFill="1" applyBorder="1"/>
    <xf fontId="1" fillId="4" borderId="7" numFmtId="0" xfId="0" applyFont="1" applyFill="1" applyBorder="1"/>
    <xf fontId="1" fillId="4" borderId="8" numFmtId="0" xfId="0" applyFont="1" applyFill="1" applyBorder="1"/>
    <xf fontId="0" fillId="0" borderId="0" numFmtId="0" xfId="0" applyAlignment="1">
      <alignment vertical="center"/>
    </xf>
    <xf fontId="8" fillId="2" borderId="9" numFmtId="0" xfId="0" applyFont="1" applyFill="1" applyBorder="1" applyAlignment="1">
      <alignment horizontal="center" vertical="center" wrapText="1"/>
    </xf>
    <xf fontId="1" fillId="4" borderId="10" numFmtId="0" xfId="0" applyFont="1" applyFill="1" applyBorder="1" applyAlignment="1">
      <alignment vertical="center"/>
    </xf>
    <xf fontId="1" fillId="0" borderId="0" numFmtId="0" xfId="0" applyFont="1" applyAlignment="1">
      <alignment vertical="center"/>
    </xf>
    <xf fontId="8" fillId="2" borderId="11" numFmtId="0" xfId="0" applyFont="1" applyFill="1" applyBorder="1" applyAlignment="1">
      <alignment horizontal="center" vertical="center" wrapText="1"/>
    </xf>
    <xf fontId="8" fillId="2" borderId="0" numFmtId="0" xfId="0" applyFont="1" applyFill="1" applyAlignment="1">
      <alignment horizontal="center" vertical="center" wrapText="1"/>
    </xf>
    <xf fontId="8" fillId="5" borderId="0" numFmtId="0" xfId="0" applyFont="1" applyFill="1" applyAlignment="1">
      <alignment horizontal="center" vertical="center" wrapText="1"/>
    </xf>
    <xf fontId="4" fillId="5" borderId="12" numFmtId="49" xfId="0" applyNumberFormat="1" applyFont="1" applyFill="1" applyBorder="1" applyAlignment="1">
      <alignment horizontal="center" vertical="center" wrapText="1"/>
    </xf>
    <xf fontId="4" fillId="5" borderId="0" numFmtId="0" xfId="0" applyFont="1" applyFill="1" applyAlignment="1">
      <alignment horizontal="center" vertical="center" wrapText="1"/>
    </xf>
    <xf fontId="8" fillId="2" borderId="13" numFmtId="0" xfId="0" applyFont="1" applyFill="1" applyBorder="1" applyAlignment="1">
      <alignment horizontal="center" vertical="center" wrapText="1"/>
    </xf>
    <xf fontId="1" fillId="4" borderId="10" numFmtId="0" xfId="0" applyFont="1" applyFill="1" applyBorder="1"/>
    <xf fontId="7" fillId="4" borderId="14" numFmtId="49" xfId="0" applyNumberFormat="1" applyFont="1" applyFill="1" applyBorder="1" applyAlignment="1">
      <alignment horizontal="center" vertical="center" wrapText="1"/>
    </xf>
    <xf fontId="1" fillId="2" borderId="11" numFmtId="0" xfId="0" applyFont="1" applyFill="1" applyBorder="1" applyAlignment="1">
      <alignment vertical="center"/>
    </xf>
    <xf fontId="1" fillId="2" borderId="15" numFmtId="0" xfId="0" applyFont="1" applyFill="1" applyBorder="1" applyAlignment="1">
      <alignment vertical="center"/>
    </xf>
    <xf fontId="9" fillId="2" borderId="15" numFmtId="0" xfId="0" applyFont="1" applyFill="1" applyBorder="1" applyAlignment="1">
      <alignment horizontal="center" vertical="center"/>
    </xf>
    <xf fontId="10" fillId="2" borderId="15" numFmtId="49" xfId="0" applyNumberFormat="1" applyFont="1" applyFill="1" applyBorder="1" applyAlignment="1">
      <alignment horizontal="center" vertical="center" wrapText="1"/>
    </xf>
    <xf fontId="1" fillId="5" borderId="16" numFmtId="0" xfId="0" applyFont="1" applyFill="1" applyBorder="1" applyAlignment="1">
      <alignment horizontal="left" vertical="center"/>
    </xf>
    <xf fontId="11" fillId="6" borderId="17" numFmtId="49" xfId="0" applyNumberFormat="1" applyFont="1" applyFill="1" applyBorder="1" applyAlignment="1">
      <alignment horizontal="center" vertical="center" wrapText="1"/>
    </xf>
    <xf fontId="1" fillId="5" borderId="18" numFmtId="160" xfId="0" applyNumberFormat="1" applyFont="1" applyFill="1" applyBorder="1"/>
    <xf fontId="12" fillId="7" borderId="19" numFmtId="49" xfId="0" applyNumberFormat="1" applyFont="1" applyFill="1" applyBorder="1" applyAlignment="1">
      <alignment horizontal="center" vertical="center" wrapText="1"/>
    </xf>
    <xf fontId="1" fillId="5" borderId="20" numFmtId="0" xfId="0" applyFont="1" applyFill="1" applyBorder="1" applyAlignment="1">
      <alignment vertical="center"/>
    </xf>
    <xf fontId="12" fillId="2" borderId="0" numFmtId="0" xfId="0" applyFont="1" applyFill="1" applyAlignment="1">
      <alignment horizontal="center" vertical="center" wrapText="1"/>
    </xf>
    <xf fontId="9" fillId="2" borderId="15" numFmtId="49" xfId="0" applyNumberFormat="1" applyFont="1" applyFill="1" applyBorder="1" applyAlignment="1">
      <alignment horizontal="center" vertical="center" wrapText="1"/>
    </xf>
    <xf fontId="13" fillId="2" borderId="13" numFmtId="0" xfId="0" applyFont="1" applyFill="1" applyBorder="1" applyAlignment="1">
      <alignment horizontal="center" vertical="center"/>
    </xf>
    <xf fontId="14" fillId="2" borderId="21" numFmtId="49" xfId="0" applyNumberFormat="1" applyFont="1" applyFill="1" applyBorder="1" applyAlignment="1">
      <alignment horizontal="center" vertical="center" wrapText="1"/>
    </xf>
    <xf fontId="1" fillId="2" borderId="22" numFmtId="0" xfId="0" applyFont="1" applyFill="1" applyBorder="1" applyAlignment="1">
      <alignment horizontal="center" vertical="center"/>
    </xf>
    <xf fontId="6" fillId="4" borderId="23" numFmtId="49" xfId="0" applyNumberFormat="1" applyFont="1" applyFill="1" applyBorder="1" applyAlignment="1">
      <alignment horizontal="center" vertical="center" wrapText="1"/>
    </xf>
    <xf fontId="6" fillId="4" borderId="24" numFmtId="49" xfId="0" applyNumberFormat="1" applyFont="1" applyFill="1" applyBorder="1" applyAlignment="1">
      <alignment horizontal="center" vertical="center" wrapText="1"/>
    </xf>
    <xf fontId="1" fillId="4" borderId="25" numFmtId="49" xfId="0" applyNumberFormat="1" applyFont="1" applyFill="1" applyBorder="1" applyAlignment="1">
      <alignment horizontal="center" vertical="center" wrapText="1"/>
    </xf>
    <xf fontId="1" fillId="4" borderId="26" numFmtId="49" xfId="0" applyNumberFormat="1" applyFont="1" applyFill="1" applyBorder="1" applyAlignment="1">
      <alignment horizontal="center" vertical="center"/>
    </xf>
    <xf fontId="1" fillId="5" borderId="27" numFmtId="0" xfId="0" applyFont="1" applyFill="1" applyBorder="1" applyAlignment="1">
      <alignment horizontal="left" vertical="center"/>
    </xf>
    <xf fontId="1" fillId="4" borderId="28" numFmtId="160" xfId="0" applyNumberFormat="1" applyFont="1" applyFill="1" applyBorder="1" applyAlignment="1">
      <alignment horizontal="center" vertical="center"/>
    </xf>
    <xf fontId="1" fillId="5" borderId="29" numFmtId="160" xfId="0" applyNumberFormat="1" applyFont="1" applyFill="1" applyBorder="1"/>
    <xf fontId="1" fillId="8" borderId="30" numFmtId="0" xfId="0" applyFont="1" applyFill="1" applyBorder="1" applyAlignment="1">
      <alignment horizontal="center" vertical="center"/>
    </xf>
    <xf fontId="1" fillId="5" borderId="31" numFmtId="0" xfId="0" applyFont="1" applyFill="1" applyBorder="1" applyAlignment="1">
      <alignment vertical="center"/>
    </xf>
    <xf fontId="1" fillId="2" borderId="0" numFmtId="0" xfId="0" applyFont="1" applyFill="1" applyAlignment="1">
      <alignment vertical="center"/>
    </xf>
    <xf fontId="1" fillId="2" borderId="32" numFmtId="0" xfId="0" applyFont="1" applyFill="1" applyBorder="1" applyAlignment="1">
      <alignment vertical="center"/>
    </xf>
    <xf fontId="1" fillId="4" borderId="33" numFmtId="49" xfId="0" applyNumberFormat="1" applyFont="1" applyFill="1" applyBorder="1" applyAlignment="1">
      <alignment horizontal="center" vertical="center" wrapText="1"/>
    </xf>
    <xf fontId="1" fillId="2" borderId="34" numFmtId="160" xfId="0" applyNumberFormat="1" applyFont="1" applyFill="1" applyBorder="1" applyAlignment="1">
      <alignment vertical="center"/>
    </xf>
    <xf fontId="15" fillId="2" borderId="21" numFmtId="49" xfId="0" applyNumberFormat="1" applyFont="1" applyFill="1" applyBorder="1" applyAlignment="1">
      <alignment horizontal="left" vertical="center" wrapText="1"/>
    </xf>
    <xf fontId="1" fillId="9" borderId="35" numFmtId="49" xfId="0" applyNumberFormat="1" applyFont="1" applyFill="1" applyBorder="1" applyAlignment="1">
      <alignment horizontal="center" vertical="center" wrapText="1"/>
    </xf>
    <xf fontId="1" fillId="9" borderId="36" numFmtId="49" xfId="0" applyNumberFormat="1" applyFont="1" applyFill="1" applyBorder="1" applyAlignment="1">
      <alignment horizontal="center" vertical="center"/>
    </xf>
    <xf fontId="1" fillId="9" borderId="37" numFmtId="160" xfId="0" applyNumberFormat="1" applyFont="1" applyFill="1" applyBorder="1" applyAlignment="1">
      <alignment horizontal="center" vertical="center"/>
    </xf>
    <xf fontId="1" fillId="10" borderId="38" numFmtId="0" xfId="0" applyFont="1" applyFill="1" applyBorder="1" applyAlignment="1">
      <alignment horizontal="center" vertical="center"/>
    </xf>
    <xf fontId="4" fillId="4" borderId="14" numFmtId="49" xfId="0" applyNumberFormat="1" applyFont="1" applyFill="1" applyBorder="1" applyAlignment="1">
      <alignment horizontal="left"/>
    </xf>
    <xf fontId="1" fillId="4" borderId="24" numFmtId="0" xfId="0" applyFont="1" applyFill="1" applyBorder="1" applyAlignment="1">
      <alignment horizontal="center" vertical="center" wrapText="1"/>
    </xf>
    <xf fontId="1" fillId="4" borderId="39" numFmtId="0" xfId="0" applyFont="1" applyFill="1" applyBorder="1" applyAlignment="1">
      <alignment horizontal="center" vertical="center"/>
    </xf>
    <xf fontId="1" fillId="4" borderId="40" numFmtId="160" xfId="0" applyNumberFormat="1" applyFont="1" applyFill="1" applyBorder="1" applyAlignment="1">
      <alignment horizontal="center"/>
    </xf>
    <xf fontId="1" fillId="8" borderId="41" numFmtId="0" xfId="0" applyFont="1" applyFill="1" applyBorder="1" applyAlignment="1">
      <alignment horizontal="center" vertical="center"/>
    </xf>
    <xf fontId="1" fillId="4" borderId="33" numFmtId="0" xfId="0" applyFont="1" applyFill="1" applyBorder="1" applyAlignment="1">
      <alignment horizontal="center" vertical="center" wrapText="1"/>
    </xf>
    <xf fontId="16" fillId="4" borderId="14" numFmtId="49" xfId="0" applyNumberFormat="1" applyFont="1" applyFill="1" applyBorder="1" applyAlignment="1">
      <alignment horizontal="left" vertical="top" wrapText="1"/>
    </xf>
    <xf fontId="1" fillId="2" borderId="4" numFmtId="0" xfId="0" applyFont="1" applyFill="1" applyBorder="1" applyAlignment="1">
      <alignment horizontal="center" vertical="center"/>
    </xf>
    <xf fontId="1" fillId="2" borderId="4" numFmtId="0" xfId="0" applyFont="1" applyFill="1" applyBorder="1" applyAlignment="1">
      <alignment horizontal="right"/>
    </xf>
    <xf fontId="1" fillId="5" borderId="42" numFmtId="0" xfId="0" applyFont="1" applyFill="1" applyBorder="1" applyAlignment="1">
      <alignment horizontal="right"/>
    </xf>
    <xf fontId="1" fillId="5" borderId="43" numFmtId="160" xfId="0" applyNumberFormat="1" applyFont="1" applyFill="1" applyBorder="1"/>
    <xf fontId="1" fillId="5" borderId="42" numFmtId="160" xfId="0" applyNumberFormat="1" applyFont="1" applyFill="1" applyBorder="1"/>
    <xf fontId="1" fillId="5" borderId="44" numFmtId="0" xfId="0" applyFont="1" applyFill="1" applyBorder="1"/>
    <xf fontId="1" fillId="5" borderId="42" numFmtId="0" xfId="0" applyFont="1" applyFill="1" applyBorder="1"/>
    <xf fontId="1" fillId="2" borderId="0" numFmtId="0" xfId="0" applyFont="1" applyFill="1"/>
    <xf fontId="1" fillId="2" borderId="4" numFmtId="0" xfId="0" applyFont="1" applyFill="1" applyBorder="1"/>
    <xf fontId="1" fillId="2" borderId="13" numFmtId="160" xfId="0" applyNumberFormat="1" applyFont="1" applyFill="1" applyBorder="1"/>
    <xf fontId="1" fillId="2" borderId="0" numFmtId="0" xfId="0" applyFont="1" applyFill="1" applyAlignment="1">
      <alignment horizontal="center" vertical="center"/>
    </xf>
    <xf fontId="1" fillId="2" borderId="0" numFmtId="0" xfId="0" applyFont="1" applyFill="1" applyAlignment="1">
      <alignment horizontal="right"/>
    </xf>
    <xf fontId="1" fillId="5" borderId="0" numFmtId="0" xfId="0" applyFont="1" applyFill="1" applyAlignment="1">
      <alignment horizontal="right"/>
    </xf>
    <xf fontId="1" fillId="5" borderId="0" numFmtId="160" xfId="0" applyNumberFormat="1" applyFont="1" applyFill="1"/>
    <xf fontId="1" fillId="5" borderId="0" numFmtId="0" xfId="0" applyFont="1" applyFill="1"/>
    <xf fontId="1" fillId="2" borderId="15" numFmtId="0" xfId="0" applyFont="1" applyFill="1" applyBorder="1" applyAlignment="1">
      <alignment horizontal="center" vertical="center"/>
    </xf>
    <xf fontId="1" fillId="2" borderId="15" numFmtId="0" xfId="0" applyFont="1" applyFill="1" applyBorder="1" applyAlignment="1">
      <alignment horizontal="right"/>
    </xf>
    <xf fontId="1" fillId="5" borderId="45" numFmtId="0" xfId="0" applyFont="1" applyFill="1" applyBorder="1" applyAlignment="1">
      <alignment horizontal="left" vertical="center"/>
    </xf>
    <xf fontId="1" fillId="5" borderId="12" numFmtId="160" xfId="0" applyNumberFormat="1" applyFont="1" applyFill="1" applyBorder="1"/>
    <xf fontId="1" fillId="5" borderId="45" numFmtId="160" xfId="0" applyNumberFormat="1" applyFont="1" applyFill="1" applyBorder="1"/>
    <xf fontId="1" fillId="5" borderId="46" numFmtId="0" xfId="0" applyFont="1" applyFill="1" applyBorder="1"/>
    <xf fontId="1" fillId="5" borderId="45" numFmtId="0" xfId="0" applyFont="1" applyFill="1" applyBorder="1" applyAlignment="1">
      <alignment vertical="center"/>
    </xf>
    <xf fontId="10" fillId="5" borderId="47" numFmtId="0" xfId="0" applyFont="1" applyFill="1" applyBorder="1" applyAlignment="1">
      <alignment horizontal="center" vertical="center" wrapText="1"/>
    </xf>
    <xf fontId="11" fillId="6" borderId="48" numFmtId="49" xfId="0" applyNumberFormat="1" applyFont="1" applyFill="1" applyBorder="1" applyAlignment="1">
      <alignment horizontal="center" vertical="center" wrapText="1"/>
    </xf>
    <xf fontId="12" fillId="7" borderId="49" numFmtId="49" xfId="0" applyNumberFormat="1" applyFont="1" applyFill="1" applyBorder="1" applyAlignment="1">
      <alignment horizontal="center" vertical="center" wrapText="1"/>
    </xf>
    <xf fontId="9" fillId="2" borderId="15" numFmtId="49" xfId="0" applyNumberFormat="1" applyFont="1" applyFill="1" applyBorder="1" applyAlignment="1">
      <alignment horizontal="center" wrapText="1"/>
    </xf>
    <xf fontId="6" fillId="4" borderId="24" numFmtId="49" xfId="0" applyNumberFormat="1" applyFont="1" applyFill="1" applyBorder="1" applyAlignment="1">
      <alignment horizontal="center" vertical="center"/>
    </xf>
    <xf fontId="1" fillId="4" borderId="24" numFmtId="0" xfId="0" applyFont="1" applyFill="1" applyBorder="1" applyAlignment="1">
      <alignment horizontal="center" vertical="center"/>
    </xf>
    <xf fontId="17" fillId="4" borderId="39" numFmtId="0" xfId="0" applyFont="1" applyFill="1" applyBorder="1" applyAlignment="1">
      <alignment horizontal="center" vertical="center" wrapText="1"/>
    </xf>
    <xf fontId="1" fillId="4" borderId="17" numFmtId="160" xfId="0" applyNumberFormat="1" applyFont="1" applyFill="1" applyBorder="1"/>
    <xf fontId="1" fillId="8" borderId="49" numFmtId="0" xfId="0" applyFont="1" applyFill="1" applyBorder="1" applyAlignment="1">
      <alignment vertical="center"/>
    </xf>
    <xf fontId="1" fillId="4" borderId="50" numFmtId="0" xfId="0" applyFont="1" applyFill="1" applyBorder="1" applyAlignment="1">
      <alignment horizontal="center" vertical="center" wrapText="1"/>
    </xf>
    <xf fontId="1" fillId="2" borderId="22" numFmtId="0" xfId="0" applyFont="1" applyFill="1" applyBorder="1"/>
    <xf fontId="1" fillId="4" borderId="24" numFmtId="49" xfId="0" applyNumberFormat="1" applyFont="1" applyFill="1" applyBorder="1" applyAlignment="1">
      <alignment horizontal="center" vertical="center" wrapText="1"/>
    </xf>
    <xf fontId="1" fillId="4" borderId="24" numFmtId="49" xfId="0" applyNumberFormat="1" applyFont="1" applyFill="1" applyBorder="1" applyAlignment="1">
      <alignment horizontal="center" vertical="center"/>
    </xf>
    <xf fontId="1" fillId="4" borderId="40" numFmtId="160" xfId="0" applyNumberFormat="1" applyFont="1" applyFill="1" applyBorder="1" applyAlignment="1">
      <alignment horizontal="center" vertical="center"/>
    </xf>
    <xf fontId="1" fillId="5" borderId="29" numFmtId="160" xfId="0" applyNumberFormat="1" applyFont="1" applyFill="1" applyBorder="1" applyAlignment="1">
      <alignment horizontal="center"/>
    </xf>
    <xf fontId="1" fillId="10" borderId="49" numFmtId="0" xfId="0" applyFont="1" applyFill="1" applyBorder="1" applyAlignment="1">
      <alignment horizontal="center" vertical="center"/>
    </xf>
    <xf fontId="1" fillId="5" borderId="31" numFmtId="0" xfId="0" applyFont="1" applyFill="1" applyBorder="1" applyAlignment="1">
      <alignment horizontal="center" vertical="center"/>
    </xf>
    <xf fontId="17" fillId="5" borderId="51" numFmtId="0" xfId="0" applyFont="1" applyFill="1" applyBorder="1" applyAlignment="1">
      <alignment horizontal="center" vertical="center" wrapText="1"/>
    </xf>
    <xf fontId="1" fillId="9" borderId="52" numFmtId="49" xfId="0" applyNumberFormat="1" applyFont="1" applyFill="1" applyBorder="1" applyAlignment="1">
      <alignment horizontal="center" vertical="center" wrapText="1"/>
    </xf>
    <xf fontId="1" fillId="2" borderId="11" numFmtId="0" xfId="0" applyFont="1" applyFill="1" applyBorder="1"/>
    <xf fontId="17" fillId="2" borderId="4" numFmtId="0" xfId="0" applyFont="1" applyFill="1" applyBorder="1"/>
    <xf fontId="18" fillId="2" borderId="4" numFmtId="49" xfId="0" applyNumberFormat="1" applyFont="1" applyFill="1" applyBorder="1" applyAlignment="1">
      <alignment horizontal="right"/>
    </xf>
    <xf fontId="18" fillId="2" borderId="4" numFmtId="0" xfId="0" applyFont="1" applyFill="1" applyBorder="1" applyAlignment="1">
      <alignment horizontal="right"/>
    </xf>
    <xf fontId="18" fillId="5" borderId="42" numFmtId="0" xfId="0" applyFont="1" applyFill="1" applyBorder="1" applyAlignment="1">
      <alignment horizontal="right"/>
    </xf>
    <xf fontId="17" fillId="11" borderId="43" numFmtId="160" xfId="0" applyNumberFormat="1" applyFont="1" applyFill="1" applyBorder="1" applyAlignment="1">
      <alignment horizontal="center"/>
    </xf>
    <xf fontId="1" fillId="5" borderId="42" numFmtId="160" xfId="0" applyNumberFormat="1" applyFont="1" applyFill="1" applyBorder="1" applyAlignment="1">
      <alignment horizontal="center"/>
    </xf>
    <xf fontId="17" fillId="11" borderId="44" numFmtId="0" xfId="0" applyFont="1" applyFill="1" applyBorder="1" applyAlignment="1">
      <alignment horizontal="center"/>
    </xf>
    <xf fontId="17" fillId="5" borderId="42" numFmtId="0" xfId="0" applyFont="1" applyFill="1" applyBorder="1" applyAlignment="1">
      <alignment horizontal="center"/>
    </xf>
    <xf fontId="17" fillId="2" borderId="0" numFmtId="0" xfId="0" applyFont="1" applyFill="1" applyAlignment="1">
      <alignment horizontal="center"/>
    </xf>
    <xf fontId="18" fillId="5" borderId="0" numFmtId="0" xfId="0" applyFont="1" applyFill="1" applyAlignment="1">
      <alignment horizontal="center"/>
    </xf>
    <xf fontId="17" fillId="5" borderId="42" numFmtId="0" xfId="0" applyFont="1" applyFill="1" applyBorder="1" applyAlignment="1">
      <alignment horizontal="right"/>
    </xf>
    <xf fontId="17" fillId="2" borderId="0" numFmtId="0" xfId="0" applyFont="1" applyFill="1"/>
    <xf fontId="18" fillId="2" borderId="4" numFmtId="49" xfId="0" applyNumberFormat="1" applyFont="1" applyFill="1" applyBorder="1" applyAlignment="1">
      <alignment horizontal="left"/>
    </xf>
    <xf fontId="17" fillId="2" borderId="13" numFmtId="0" xfId="0" applyFont="1" applyFill="1" applyBorder="1"/>
    <xf fontId="17" fillId="4" borderId="10" numFmtId="0" xfId="0" applyFont="1" applyFill="1" applyBorder="1"/>
    <xf fontId="18" fillId="2" borderId="0" numFmtId="49" xfId="0" applyNumberFormat="1" applyFont="1" applyFill="1" applyAlignment="1">
      <alignment horizontal="right"/>
    </xf>
    <xf fontId="19" fillId="2" borderId="0" numFmtId="0" xfId="0" applyFont="1" applyFill="1" applyAlignment="1">
      <alignment horizontal="right"/>
    </xf>
    <xf fontId="19" fillId="5" borderId="0" numFmtId="0" xfId="0" applyFont="1" applyFill="1" applyAlignment="1">
      <alignment horizontal="right"/>
    </xf>
    <xf fontId="1" fillId="2" borderId="13" numFmtId="0" xfId="0" applyFont="1" applyFill="1" applyBorder="1"/>
    <xf fontId="1" fillId="4" borderId="14" numFmtId="0" xfId="0" applyFont="1" applyFill="1" applyBorder="1"/>
    <xf fontId="1" fillId="4" borderId="53" numFmtId="0" xfId="0" applyFont="1" applyFill="1" applyBorder="1"/>
    <xf fontId="1" fillId="2" borderId="54" numFmtId="0" xfId="0" applyFont="1" applyFill="1" applyBorder="1"/>
    <xf fontId="1" fillId="2" borderId="55" numFmtId="0" xfId="0" applyFont="1" applyFill="1" applyBorder="1"/>
    <xf fontId="19" fillId="2" borderId="55" numFmtId="0" xfId="0" applyFont="1" applyFill="1" applyBorder="1" applyAlignment="1">
      <alignment horizontal="right"/>
    </xf>
    <xf fontId="1" fillId="2" borderId="56" numFmtId="0" xfId="0" applyFont="1" applyFill="1" applyBorder="1"/>
    <xf fontId="1" fillId="4" borderId="57" numFmtId="0" xfId="0" applyFont="1" applyFill="1" applyBorder="1"/>
    <xf fontId="1" fillId="4" borderId="55" numFmtId="0" xfId="0" applyFont="1" applyFill="1" applyBorder="1"/>
    <xf fontId="1" fillId="4" borderId="58" numFmtId="0" xfId="0" applyFont="1" applyFill="1" applyBorder="1"/>
    <xf fontId="6" fillId="4" borderId="58" numFmtId="0" xfId="0" applyFont="1" applyFill="1" applyBorder="1"/>
    <xf fontId="1" fillId="4" borderId="59" numFmtId="0" xfId="0" applyFont="1" applyFill="1" applyBorder="1"/>
    <xf fontId="2" fillId="4" borderId="60" numFmtId="49" xfId="0" applyNumberFormat="1" applyFont="1" applyFill="1" applyBorder="1" applyAlignment="1">
      <alignment horizontal="center" vertical="center"/>
    </xf>
    <xf fontId="8" fillId="2" borderId="61" numFmtId="0" xfId="0" applyFont="1" applyFill="1" applyBorder="1" applyAlignment="1">
      <alignment horizontal="center" vertical="center" wrapText="1"/>
    </xf>
    <xf fontId="8" fillId="2" borderId="62" numFmtId="0" xfId="0" applyFont="1" applyFill="1" applyBorder="1" applyAlignment="1">
      <alignment horizontal="center" vertical="center" wrapText="1"/>
    </xf>
    <xf fontId="1" fillId="2" borderId="62" numFmtId="0" xfId="0" applyFont="1" applyFill="1" applyBorder="1" applyAlignment="1">
      <alignment vertical="center"/>
    </xf>
    <xf fontId="7" fillId="4" borderId="60" numFmtId="49" xfId="0" applyNumberFormat="1" applyFont="1" applyFill="1" applyBorder="1" applyAlignment="1">
      <alignment horizontal="center" vertical="center" wrapText="1"/>
    </xf>
    <xf fontId="1" fillId="2" borderId="63" numFmtId="0" xfId="0" applyFont="1" applyFill="1" applyBorder="1" applyAlignment="1">
      <alignment horizontal="center" vertical="center"/>
    </xf>
    <xf fontId="6" fillId="4" borderId="64" numFmtId="49" xfId="0" applyNumberFormat="1" applyFont="1" applyFill="1" applyBorder="1" applyAlignment="1">
      <alignment horizontal="center" vertical="center" wrapText="1"/>
    </xf>
    <xf fontId="1" fillId="4" borderId="65" numFmtId="160" xfId="0" applyNumberFormat="1" applyFont="1" applyFill="1" applyBorder="1" applyAlignment="1">
      <alignment horizontal="center" vertical="center"/>
    </xf>
    <xf fontId="1" fillId="8" borderId="66" numFmtId="0" xfId="0" applyFont="1" applyFill="1" applyBorder="1" applyAlignment="1">
      <alignment horizontal="center" vertical="center"/>
    </xf>
    <xf fontId="6" fillId="4" borderId="67" numFmtId="49" xfId="0" applyNumberFormat="1" applyFont="1" applyFill="1" applyBorder="1" applyAlignment="1">
      <alignment horizontal="center" vertical="center" wrapText="1"/>
    </xf>
    <xf fontId="4" fillId="4" borderId="60" numFmtId="49" xfId="0" applyNumberFormat="1" applyFont="1" applyFill="1" applyBorder="1" applyAlignment="1">
      <alignment horizontal="left" vertical="center"/>
    </xf>
    <xf fontId="16" fillId="4" borderId="68" numFmtId="49" xfId="0" applyNumberFormat="1" applyFont="1" applyFill="1" applyBorder="1" applyAlignment="1">
      <alignment horizontal="left" vertical="top" wrapText="1"/>
    </xf>
    <xf fontId="1" fillId="2" borderId="4" numFmtId="0" xfId="0" applyFont="1" applyFill="1" applyBorder="1" applyAlignment="1">
      <alignment horizontal="center"/>
    </xf>
    <xf fontId="1" fillId="5" borderId="43" numFmtId="160" xfId="0" applyNumberFormat="1" applyFont="1" applyFill="1" applyBorder="1" applyAlignment="1">
      <alignment horizontal="center"/>
    </xf>
    <xf fontId="1" fillId="5" borderId="44" numFmtId="0" xfId="0" applyFont="1" applyFill="1" applyBorder="1" applyAlignment="1">
      <alignment horizontal="center"/>
    </xf>
    <xf fontId="20" fillId="2" borderId="0" numFmtId="0" xfId="0" applyFont="1" applyFill="1" applyAlignment="1">
      <alignment horizontal="center" vertical="center"/>
    </xf>
    <xf fontId="1" fillId="2" borderId="0" numFmtId="49" xfId="0" applyNumberFormat="1" applyFont="1" applyFill="1" applyAlignment="1">
      <alignment horizontal="right"/>
    </xf>
    <xf fontId="1" fillId="5" borderId="0" numFmtId="160" xfId="0" applyNumberFormat="1" applyFont="1" applyFill="1" applyAlignment="1">
      <alignment horizontal="center"/>
    </xf>
    <xf fontId="1" fillId="5" borderId="0" numFmtId="0" xfId="0" applyFont="1" applyFill="1" applyAlignment="1">
      <alignment horizontal="center"/>
    </xf>
    <xf fontId="1" fillId="5" borderId="12" numFmtId="160" xfId="0" applyNumberFormat="1" applyFont="1" applyFill="1" applyBorder="1" applyAlignment="1">
      <alignment horizontal="center"/>
    </xf>
    <xf fontId="1" fillId="5" borderId="46" numFmtId="0" xfId="0" applyFont="1" applyFill="1" applyBorder="1" applyAlignment="1">
      <alignment horizontal="center"/>
    </xf>
    <xf fontId="1" fillId="4" borderId="48" numFmtId="160" xfId="0" applyNumberFormat="1" applyFont="1" applyFill="1" applyBorder="1" applyAlignment="1">
      <alignment horizontal="center" vertical="center"/>
    </xf>
    <xf fontId="1" fillId="8" borderId="49" numFmtId="0" xfId="0" applyFont="1" applyFill="1" applyBorder="1" applyAlignment="1">
      <alignment horizontal="center" vertical="center"/>
    </xf>
    <xf fontId="17" fillId="2" borderId="62" numFmtId="0" xfId="0" applyFont="1" applyFill="1" applyBorder="1"/>
    <xf fontId="18" fillId="5" borderId="0" numFmtId="0" xfId="0" applyFont="1" applyFill="1" applyAlignment="1">
      <alignment horizontal="right"/>
    </xf>
    <xf fontId="1" fillId="2" borderId="62" numFmtId="0" xfId="0" applyFont="1" applyFill="1" applyBorder="1"/>
    <xf fontId="1" fillId="2" borderId="0" numFmtId="49" xfId="0" applyNumberFormat="1" applyFont="1" applyFill="1"/>
    <xf fontId="1" fillId="2" borderId="69" numFmtId="0" xfId="0" applyFont="1" applyFill="1" applyBorder="1"/>
    <xf fontId="1" fillId="4" borderId="70" numFmtId="0" xfId="0" applyFont="1" applyFill="1" applyBorder="1"/>
    <xf fontId="1" fillId="4" borderId="71" numFmtId="0" xfId="0" applyFont="1" applyFill="1" applyBorder="1"/>
    <xf fontId="2" fillId="4" borderId="72" numFmtId="49" xfId="0" applyNumberFormat="1" applyFont="1" applyFill="1" applyBorder="1" applyAlignment="1">
      <alignment horizontal="center" vertical="center"/>
    </xf>
    <xf fontId="8" fillId="2" borderId="73" numFmtId="0" xfId="0" applyFont="1" applyFill="1" applyBorder="1" applyAlignment="1">
      <alignment horizontal="center" vertical="center" wrapText="1"/>
    </xf>
    <xf fontId="8" fillId="2" borderId="74" numFmtId="0" xfId="0" applyFont="1" applyFill="1" applyBorder="1" applyAlignment="1">
      <alignment horizontal="center" vertical="center" wrapText="1"/>
    </xf>
    <xf fontId="2" fillId="4" borderId="75" numFmtId="49" xfId="0" applyNumberFormat="1" applyFont="1" applyFill="1" applyBorder="1" applyAlignment="1">
      <alignment horizontal="center" vertical="center"/>
    </xf>
    <xf fontId="8" fillId="2" borderId="76" numFmtId="0" xfId="0" applyFont="1" applyFill="1" applyBorder="1" applyAlignment="1">
      <alignment horizontal="center" vertical="center" wrapText="1"/>
    </xf>
    <xf fontId="14" fillId="2" borderId="77" numFmtId="49" xfId="0" applyNumberFormat="1" applyFont="1" applyFill="1" applyBorder="1" applyAlignment="1">
      <alignment horizontal="center" vertical="center" wrapText="1"/>
    </xf>
    <xf fontId="1" fillId="4" borderId="59" numFmtId="0" xfId="0" applyFont="1" applyFill="1" applyBorder="1" applyAlignment="1">
      <alignment vertical="center"/>
    </xf>
    <xf fontId="7" fillId="4" borderId="78" numFmtId="49" xfId="0" applyNumberFormat="1" applyFont="1" applyFill="1" applyBorder="1" applyAlignment="1">
      <alignment horizontal="center" vertical="center" wrapText="1"/>
    </xf>
    <xf fontId="1" fillId="4" borderId="39" numFmtId="49" xfId="0" applyNumberFormat="1" applyFont="1" applyFill="1" applyBorder="1" applyAlignment="1">
      <alignment horizontal="center" vertical="center"/>
    </xf>
    <xf fontId="15" fillId="2" borderId="77" numFmtId="49" xfId="0" applyNumberFormat="1" applyFont="1" applyFill="1" applyBorder="1" applyAlignment="1">
      <alignment horizontal="left" vertical="center" wrapText="1"/>
    </xf>
    <xf fontId="4" fillId="4" borderId="78" numFmtId="49" xfId="0" applyNumberFormat="1" applyFont="1" applyFill="1" applyBorder="1" applyAlignment="1">
      <alignment horizontal="left" vertical="center"/>
    </xf>
    <xf fontId="16" fillId="4" borderId="79" numFmtId="49" xfId="0" applyNumberFormat="1" applyFont="1" applyFill="1" applyBorder="1" applyAlignment="1">
      <alignment horizontal="left" vertical="top" wrapText="1"/>
    </xf>
    <xf fontId="21" fillId="4" borderId="80" numFmtId="0" xfId="0" applyFont="1" applyFill="1" applyBorder="1" applyAlignment="1">
      <alignment horizontal="center" vertical="center" wrapText="1"/>
    </xf>
    <xf fontId="22" fillId="4" borderId="24" numFmtId="49" xfId="0" applyNumberFormat="1" applyFont="1" applyFill="1" applyBorder="1" applyAlignment="1">
      <alignment horizontal="center" vertical="center" wrapText="1"/>
    </xf>
    <xf fontId="1" fillId="9" borderId="52" numFmtId="0" xfId="0" applyFont="1" applyFill="1" applyBorder="1" applyAlignment="1">
      <alignment horizontal="center" vertical="center" wrapText="1"/>
    </xf>
    <xf fontId="17" fillId="2" borderId="76" numFmtId="0" xfId="0" applyFont="1" applyFill="1" applyBorder="1"/>
    <xf fontId="17" fillId="4" borderId="59" numFmtId="0" xfId="0" applyFont="1" applyFill="1" applyBorder="1"/>
    <xf fontId="1" fillId="2" borderId="76" numFmtId="0" xfId="0" applyFont="1" applyFill="1" applyBorder="1"/>
    <xf fontId="1" fillId="2" borderId="81" numFmtId="0" xfId="0" applyFont="1" applyFill="1" applyBorder="1"/>
    <xf fontId="1" fillId="2" borderId="82" numFmtId="0" xfId="0" applyFont="1" applyFill="1" applyBorder="1"/>
    <xf fontId="19" fillId="2" borderId="82" numFmtId="0" xfId="0" applyFont="1" applyFill="1" applyBorder="1" applyAlignment="1">
      <alignment horizontal="right"/>
    </xf>
    <xf fontId="1" fillId="2" borderId="83" numFmtId="0" xfId="0" applyFont="1" applyFill="1" applyBorder="1"/>
    <xf fontId="1" fillId="4" borderId="84" numFmtId="0" xfId="0" applyFont="1" applyFill="1" applyBorder="1"/>
    <xf fontId="2" fillId="4" borderId="85" numFmtId="49" xfId="0" applyNumberFormat="1" applyFont="1" applyFill="1" applyBorder="1" applyAlignment="1">
      <alignment horizontal="center" vertical="center"/>
    </xf>
    <xf fontId="8" fillId="2" borderId="86" numFmtId="0" xfId="0" applyFont="1" applyFill="1" applyBorder="1" applyAlignment="1">
      <alignment horizontal="center" vertical="center" wrapText="1"/>
    </xf>
    <xf fontId="8" fillId="2" borderId="87" numFmtId="0" xfId="0" applyFont="1" applyFill="1" applyBorder="1" applyAlignment="1">
      <alignment horizontal="center" vertical="center" wrapText="1"/>
    </xf>
    <xf fontId="2" fillId="4" borderId="88" numFmtId="49" xfId="0" applyNumberFormat="1" applyFont="1" applyFill="1" applyBorder="1" applyAlignment="1">
      <alignment horizontal="center" vertical="center"/>
    </xf>
    <xf fontId="4" fillId="5" borderId="12" numFmtId="0" xfId="0" applyFont="1" applyFill="1" applyBorder="1" applyAlignment="1">
      <alignment horizontal="center" vertical="center" wrapText="1"/>
    </xf>
    <xf fontId="7" fillId="4" borderId="89" numFmtId="49" xfId="0" applyNumberFormat="1" applyFont="1" applyFill="1" applyBorder="1" applyAlignment="1">
      <alignment horizontal="center" vertical="center" wrapText="1"/>
    </xf>
    <xf fontId="1" fillId="2" borderId="11" numFmtId="0" xfId="0" applyFont="1" applyFill="1" applyBorder="1" applyAlignment="1">
      <alignment horizontal="center" vertical="center"/>
    </xf>
    <xf fontId="6" fillId="4" borderId="90" numFmtId="49" xfId="0" applyNumberFormat="1" applyFont="1" applyFill="1" applyBorder="1" applyAlignment="1">
      <alignment horizontal="center" vertical="center" wrapText="1"/>
    </xf>
    <xf fontId="6" fillId="4" borderId="91" numFmtId="49" xfId="0" applyNumberFormat="1" applyFont="1" applyFill="1" applyBorder="1" applyAlignment="1">
      <alignment horizontal="center" vertical="center" wrapText="1"/>
    </xf>
    <xf fontId="1" fillId="0" borderId="92" numFmtId="49" xfId="0" applyNumberFormat="1" applyFont="1" applyBorder="1" applyAlignment="1">
      <alignment horizontal="center" vertical="center" wrapText="1"/>
    </xf>
    <xf fontId="1" fillId="4" borderId="93" numFmtId="160" xfId="0" applyNumberFormat="1" applyFont="1" applyFill="1" applyBorder="1" applyAlignment="1">
      <alignment horizontal="center" vertical="center"/>
    </xf>
    <xf fontId="1" fillId="8" borderId="94" numFmtId="0" xfId="0" applyFont="1" applyFill="1" applyBorder="1" applyAlignment="1">
      <alignment horizontal="center" vertical="center"/>
    </xf>
    <xf fontId="1" fillId="4" borderId="95" numFmtId="0" xfId="0" applyFont="1" applyFill="1" applyBorder="1" applyAlignment="1">
      <alignment horizontal="center" vertical="center" wrapText="1"/>
    </xf>
    <xf fontId="6" fillId="4" borderId="96" numFmtId="49" xfId="0" applyNumberFormat="1" applyFont="1" applyFill="1" applyBorder="1" applyAlignment="1">
      <alignment horizontal="center" vertical="center" wrapText="1"/>
    </xf>
    <xf fontId="6" fillId="4" borderId="76" numFmtId="49" xfId="0" applyNumberFormat="1" applyFont="1" applyFill="1" applyBorder="1" applyAlignment="1">
      <alignment horizontal="center" vertical="center" wrapText="1"/>
    </xf>
    <xf fontId="1" fillId="0" borderId="97" numFmtId="49" xfId="0" applyNumberFormat="1" applyFont="1" applyBorder="1" applyAlignment="1">
      <alignment horizontal="center" vertical="center" wrapText="1"/>
    </xf>
    <xf fontId="1" fillId="4" borderId="98" numFmtId="49" xfId="0" applyNumberFormat="1" applyFont="1" applyFill="1" applyBorder="1" applyAlignment="1">
      <alignment horizontal="center" vertical="center"/>
    </xf>
    <xf fontId="16" fillId="4" borderId="99" numFmtId="49" xfId="0" applyNumberFormat="1" applyFont="1" applyFill="1" applyBorder="1" applyAlignment="1">
      <alignment horizontal="left" vertical="top" wrapText="1"/>
    </xf>
    <xf fontId="1" fillId="0" borderId="100" numFmtId="49" xfId="0" applyNumberFormat="1" applyFont="1" applyBorder="1" applyAlignment="1">
      <alignment horizontal="center" vertical="center" wrapText="1"/>
    </xf>
    <xf fontId="1" fillId="4" borderId="101" numFmtId="49" xfId="0" applyNumberFormat="1" applyFont="1" applyFill="1" applyBorder="1" applyAlignment="1">
      <alignment horizontal="center" vertical="center"/>
    </xf>
    <xf fontId="1" fillId="4" borderId="102" numFmtId="49" xfId="0" applyNumberFormat="1" applyFont="1" applyFill="1" applyBorder="1" applyAlignment="1">
      <alignment horizontal="center" vertical="center"/>
    </xf>
    <xf fontId="6" fillId="4" borderId="103" numFmtId="49" xfId="0" applyNumberFormat="1" applyFont="1" applyFill="1" applyBorder="1" applyAlignment="1">
      <alignment horizontal="center" vertical="center" wrapText="1"/>
    </xf>
    <xf fontId="6" fillId="4" borderId="83" numFmtId="49" xfId="0" applyNumberFormat="1" applyFont="1" applyFill="1" applyBorder="1" applyAlignment="1">
      <alignment horizontal="center" vertical="center" wrapText="1"/>
    </xf>
    <xf fontId="1" fillId="0" borderId="104" numFmtId="49" xfId="0" applyNumberFormat="1" applyFont="1" applyBorder="1" applyAlignment="1">
      <alignment horizontal="center" vertical="center" wrapText="1"/>
    </xf>
    <xf fontId="1" fillId="4" borderId="105" numFmtId="49" xfId="0" applyNumberFormat="1" applyFont="1" applyFill="1" applyBorder="1" applyAlignment="1">
      <alignment horizontal="center" vertical="center"/>
    </xf>
    <xf fontId="1" fillId="4" borderId="106" numFmtId="49" xfId="0" applyNumberFormat="1" applyFont="1" applyFill="1" applyBorder="1" applyAlignment="1">
      <alignment horizontal="center" vertical="center"/>
    </xf>
    <xf fontId="1" fillId="4" borderId="24" numFmtId="49" xfId="0" applyNumberFormat="1" applyFont="1" applyFill="1" applyBorder="1" applyAlignment="1">
      <alignment horizontal="left" vertical="center" wrapText="1"/>
    </xf>
    <xf fontId="1" fillId="2" borderId="32" numFmtId="0" xfId="0" applyFont="1" applyFill="1" applyBorder="1" applyAlignment="1">
      <alignment horizontal="right"/>
    </xf>
    <xf fontId="1" fillId="0" borderId="95" numFmtId="0" xfId="0" applyFont="1" applyBorder="1" applyAlignment="1">
      <alignment horizontal="left" vertical="center" wrapText="1"/>
    </xf>
    <xf fontId="17" fillId="2" borderId="11" numFmtId="0" xfId="0" applyFont="1" applyFill="1" applyBorder="1"/>
    <xf fontId="1" fillId="0" borderId="107" numFmtId="0" xfId="0" applyFont="1" applyBorder="1" applyAlignment="1">
      <alignment horizontal="center"/>
    </xf>
    <xf fontId="1" fillId="0" borderId="108" numFmtId="0" xfId="0" applyFont="1" applyBorder="1" applyAlignment="1">
      <alignment horizontal="center"/>
    </xf>
    <xf fontId="1" fillId="0" borderId="109" numFmtId="0" xfId="0" applyFont="1" applyBorder="1" applyAlignment="1">
      <alignment horizontal="center"/>
    </xf>
    <xf fontId="16" fillId="4" borderId="110" numFmtId="49" xfId="0" applyNumberFormat="1" applyFont="1" applyFill="1" applyBorder="1" applyAlignment="1">
      <alignment horizontal="left" vertical="top" wrapText="1"/>
    </xf>
    <xf fontId="1" fillId="2" borderId="111" numFmtId="0" xfId="0" applyFont="1" applyFill="1" applyBorder="1"/>
    <xf fontId="1" fillId="2" borderId="82" numFmtId="0" xfId="0" applyFont="1" applyFill="1" applyBorder="1" applyAlignment="1">
      <alignment wrapText="1"/>
    </xf>
    <xf fontId="1" fillId="4" borderId="112" numFmtId="0" xfId="0" applyFont="1" applyFill="1" applyBorder="1"/>
    <xf fontId="2" fillId="4" borderId="85" numFmtId="0" xfId="0" applyFont="1" applyFill="1" applyBorder="1" applyAlignment="1">
      <alignment horizontal="center" vertical="center"/>
    </xf>
    <xf fontId="8" fillId="2" borderId="113" numFmtId="0" xfId="0" applyFont="1" applyFill="1" applyBorder="1" applyAlignment="1">
      <alignment horizontal="center" vertical="center" wrapText="1"/>
    </xf>
    <xf fontId="8" fillId="2" borderId="114" numFmtId="0" xfId="0" applyFont="1" applyFill="1" applyBorder="1" applyAlignment="1">
      <alignment horizontal="center" vertical="center" wrapText="1"/>
    </xf>
    <xf fontId="8" fillId="5" borderId="114" numFmtId="0" xfId="0" applyFont="1" applyFill="1" applyBorder="1" applyAlignment="1">
      <alignment horizontal="center" vertical="center" wrapText="1"/>
    </xf>
    <xf fontId="4" fillId="5" borderId="115" numFmtId="49" xfId="0" applyNumberFormat="1" applyFont="1" applyFill="1" applyBorder="1" applyAlignment="1">
      <alignment horizontal="center" vertical="center" wrapText="1"/>
    </xf>
    <xf fontId="4" fillId="5" borderId="114" numFmtId="0" xfId="0" applyFont="1" applyFill="1" applyBorder="1" applyAlignment="1">
      <alignment horizontal="center" vertical="center" wrapText="1"/>
    </xf>
    <xf fontId="8" fillId="2" borderId="91" numFmtId="0" xfId="0" applyFont="1" applyFill="1" applyBorder="1" applyAlignment="1">
      <alignment horizontal="center" vertical="center" wrapText="1"/>
    </xf>
    <xf fontId="2" fillId="4" borderId="88" numFmtId="0" xfId="0" applyFont="1" applyFill="1" applyBorder="1" applyAlignment="1">
      <alignment horizontal="center" vertical="center"/>
    </xf>
    <xf fontId="4" fillId="4" borderId="89" numFmtId="49" xfId="0" applyNumberFormat="1" applyFont="1" applyFill="1" applyBorder="1" applyAlignment="1">
      <alignment horizontal="left" vertical="center"/>
    </xf>
    <xf fontId="1" fillId="4" borderId="17" numFmtId="160" xfId="0" applyNumberFormat="1" applyFont="1" applyFill="1" applyBorder="1" applyAlignment="1">
      <alignment horizontal="center" vertical="center"/>
    </xf>
    <xf fontId="23" fillId="2" borderId="4" numFmtId="0" xfId="0" applyFont="1" applyFill="1" applyBorder="1" applyAlignment="1">
      <alignment horizontal="right"/>
    </xf>
    <xf fontId="1" fillId="2" borderId="0" numFmtId="49" xfId="0" applyNumberFormat="1" applyFont="1" applyFill="1" applyAlignment="1">
      <alignment horizontal="center" vertical="center"/>
    </xf>
    <xf fontId="1" fillId="4" borderId="116" numFmtId="160" xfId="0" applyNumberFormat="1" applyFont="1" applyFill="1" applyBorder="1" applyAlignment="1">
      <alignment horizontal="center" vertical="center"/>
    </xf>
    <xf fontId="24" fillId="9" borderId="24" numFmtId="0" xfId="0" applyFont="1" applyFill="1" applyBorder="1" applyAlignment="1">
      <alignment horizontal="center" vertical="center" wrapText="1"/>
    </xf>
    <xf fontId="1" fillId="9" borderId="39" numFmtId="0" xfId="0" applyFont="1" applyFill="1" applyBorder="1" applyAlignment="1">
      <alignment horizontal="center" vertical="center"/>
    </xf>
    <xf fontId="1" fillId="10" borderId="66" numFmtId="0" xfId="0" applyFont="1" applyFill="1" applyBorder="1" applyAlignment="1">
      <alignment horizontal="center" vertical="center"/>
    </xf>
    <xf fontId="1" fillId="5" borderId="29" numFmtId="160" xfId="0" applyNumberFormat="1" applyFont="1" applyFill="1" applyBorder="1" applyAlignment="1">
      <alignment horizontal="center" vertical="center"/>
    </xf>
    <xf fontId="1" fillId="4" borderId="49" numFmtId="0" xfId="0" applyFont="1" applyFill="1" applyBorder="1" applyAlignment="1">
      <alignment horizontal="center" vertical="center"/>
    </xf>
    <xf fontId="1" fillId="5" borderId="16" numFmtId="0" xfId="0" applyFont="1" applyFill="1" applyBorder="1" applyAlignment="1">
      <alignment horizontal="center" vertical="center"/>
    </xf>
    <xf fontId="1" fillId="0" borderId="17" numFmtId="160" xfId="0" applyNumberFormat="1" applyFont="1" applyBorder="1" applyAlignment="1">
      <alignment horizontal="center" vertical="center"/>
    </xf>
    <xf fontId="1" fillId="0" borderId="49" numFmtId="0" xfId="0" applyFont="1" applyBorder="1" applyAlignment="1">
      <alignment horizontal="center" vertical="center"/>
    </xf>
    <xf fontId="1" fillId="4" borderId="117" numFmtId="49" xfId="0" applyNumberFormat="1" applyFont="1" applyFill="1" applyBorder="1" applyAlignment="1">
      <alignment horizontal="left" vertical="center" wrapText="1"/>
    </xf>
    <xf fontId="17" fillId="11" borderId="43" numFmtId="160" xfId="0" applyNumberFormat="1" applyFont="1" applyFill="1" applyBorder="1" applyAlignment="1">
      <alignment horizontal="center" vertical="center"/>
    </xf>
    <xf fontId="1" fillId="5" borderId="42" numFmtId="160" xfId="0" applyNumberFormat="1" applyFont="1" applyFill="1" applyBorder="1" applyAlignment="1">
      <alignment horizontal="center" vertical="center"/>
    </xf>
    <xf fontId="17" fillId="11" borderId="44" numFmtId="0" xfId="0" applyFont="1" applyFill="1" applyBorder="1" applyAlignment="1">
      <alignment horizontal="center" vertical="center"/>
    </xf>
    <xf fontId="17" fillId="5" borderId="42" numFmtId="0" xfId="0" applyFont="1" applyFill="1" applyBorder="1" applyAlignment="1">
      <alignment horizontal="center" vertical="center"/>
    </xf>
    <xf fontId="17" fillId="2" borderId="0" numFmtId="0" xfId="0" applyFont="1" applyFill="1" applyAlignment="1">
      <alignment horizontal="center" vertical="center"/>
    </xf>
    <xf fontId="18" fillId="5" borderId="0" numFmtId="0" xfId="0" applyFont="1" applyFill="1" applyAlignment="1">
      <alignment horizontal="center" vertical="center"/>
    </xf>
    <xf fontId="25" fillId="12" borderId="0" numFmtId="0" xfId="0" applyFont="1" applyFill="1" applyAlignment="1">
      <alignment horizontal="center" vertical="center" wrapText="1"/>
    </xf>
    <xf fontId="25" fillId="12" borderId="76" numFmtId="0" xfId="0" applyFont="1" applyFill="1" applyBorder="1" applyAlignment="1">
      <alignment horizontal="center" vertical="center" wrapText="1"/>
    </xf>
    <xf fontId="13" fillId="12" borderId="13" numFmtId="0" xfId="0" applyFont="1" applyFill="1" applyBorder="1" applyAlignment="1">
      <alignment horizontal="center" vertical="center"/>
    </xf>
    <xf fontId="14" fillId="12" borderId="77" numFmtId="0" xfId="0" applyFont="1" applyFill="1" applyBorder="1" applyAlignment="1">
      <alignment horizontal="center" vertical="center" wrapText="1"/>
    </xf>
    <xf fontId="1" fillId="9" borderId="24" numFmtId="49" xfId="0" applyNumberFormat="1" applyFont="1" applyFill="1" applyBorder="1" applyAlignment="1">
      <alignment horizontal="center" vertical="center" wrapText="1"/>
    </xf>
    <xf fontId="1" fillId="9" borderId="65" numFmtId="160" xfId="0" applyNumberFormat="1" applyFont="1" applyFill="1" applyBorder="1" applyAlignment="1">
      <alignment horizontal="center" vertical="center"/>
    </xf>
    <xf fontId="1" fillId="5" borderId="29" numFmtId="0" xfId="0" applyFont="1" applyFill="1" applyBorder="1" applyAlignment="1">
      <alignment horizontal="center"/>
    </xf>
    <xf fontId="1" fillId="2" borderId="32" numFmtId="0" xfId="0" applyFont="1" applyFill="1" applyBorder="1" applyAlignment="1">
      <alignment horizontal="center" vertical="center"/>
    </xf>
    <xf fontId="23" fillId="4" borderId="33" numFmtId="0" xfId="0" applyFont="1" applyFill="1" applyBorder="1" applyAlignment="1">
      <alignment horizontal="center" vertical="center" wrapText="1"/>
    </xf>
    <xf fontId="1" fillId="12" borderId="34" numFmtId="160" xfId="1" applyNumberFormat="1" applyFont="1" applyFill="1" applyBorder="1" applyAlignment="1">
      <alignment vertical="center"/>
    </xf>
    <xf fontId="15" fillId="12" borderId="77" numFmtId="0" xfId="0" applyFont="1" applyFill="1" applyBorder="1" applyAlignment="1">
      <alignment horizontal="left" vertical="center" wrapText="1"/>
    </xf>
    <xf fontId="16" fillId="4" borderId="78" numFmtId="49" xfId="0" applyNumberFormat="1" applyFont="1" applyFill="1" applyBorder="1" applyAlignment="1">
      <alignment horizontal="left" vertical="top" wrapText="1"/>
    </xf>
    <xf fontId="1" fillId="4" borderId="118" numFmtId="0" xfId="0" applyFont="1" applyFill="1" applyBorder="1" applyAlignment="1">
      <alignment horizontal="center" vertical="center" wrapText="1"/>
    </xf>
    <xf fontId="1" fillId="4" borderId="119" numFmtId="0" xfId="0" applyFont="1" applyFill="1" applyBorder="1" applyAlignment="1">
      <alignment horizontal="center" vertical="center"/>
    </xf>
    <xf fontId="1" fillId="4" borderId="120" numFmtId="160" xfId="0" applyNumberFormat="1" applyFont="1" applyFill="1" applyBorder="1" applyAlignment="1">
      <alignment horizontal="center" vertical="center"/>
    </xf>
    <xf fontId="1" fillId="8" borderId="121" numFmtId="0" xfId="0" applyFont="1" applyFill="1" applyBorder="1" applyAlignment="1">
      <alignment horizontal="center" vertical="center"/>
    </xf>
    <xf fontId="1" fillId="4" borderId="122" numFmtId="0" xfId="0" applyFont="1" applyFill="1" applyBorder="1" applyAlignment="1">
      <alignment horizontal="center" vertical="center" wrapText="1"/>
    </xf>
    <xf fontId="1" fillId="2" borderId="4" numFmtId="0" xfId="0" applyFont="1" applyFill="1" applyBorder="1" applyAlignment="1">
      <alignment horizontal="right" wrapText="1"/>
    </xf>
    <xf fontId="1" fillId="5" borderId="42" numFmtId="0" xfId="0" applyFont="1" applyFill="1" applyBorder="1" applyAlignment="1">
      <alignment horizontal="center"/>
    </xf>
    <xf fontId="1" fillId="2" borderId="0" numFmtId="0" xfId="0" applyFont="1" applyFill="1" applyAlignment="1">
      <alignment horizontal="center"/>
    </xf>
    <xf fontId="1" fillId="2" borderId="4" numFmtId="0" xfId="0" applyFont="1" applyFill="1" applyBorder="1" applyAlignment="1">
      <alignment horizontal="center" wrapText="1"/>
    </xf>
    <xf fontId="1" fillId="12" borderId="13" numFmtId="160" xfId="1" applyNumberFormat="1" applyFont="1" applyFill="1" applyBorder="1"/>
    <xf fontId="1" fillId="2" borderId="0" numFmtId="0" xfId="0" applyFont="1" applyFill="1" applyAlignment="1">
      <alignment horizontal="center" vertical="center" wrapText="1"/>
    </xf>
    <xf fontId="1" fillId="2" borderId="0" numFmtId="0" xfId="0" applyFont="1" applyFill="1" applyAlignment="1">
      <alignment horizontal="right" wrapText="1"/>
    </xf>
    <xf fontId="1" fillId="2" borderId="0" numFmtId="0" xfId="0" applyFont="1" applyFill="1" applyAlignment="1">
      <alignment horizontal="center" wrapText="1"/>
    </xf>
    <xf fontId="1" fillId="5" borderId="45" numFmtId="0" xfId="0" applyFont="1" applyFill="1" applyBorder="1" applyAlignment="1">
      <alignment horizontal="center"/>
    </xf>
    <xf fontId="1" fillId="5" borderId="45" numFmtId="0" xfId="0" applyFont="1" applyFill="1" applyBorder="1" applyAlignment="1">
      <alignment horizontal="center" vertical="center"/>
    </xf>
    <xf fontId="11" fillId="4" borderId="48" numFmtId="49" xfId="0" applyNumberFormat="1" applyFont="1" applyFill="1" applyBorder="1" applyAlignment="1">
      <alignment horizontal="center" vertical="center" wrapText="1"/>
    </xf>
    <xf fontId="1" fillId="5" borderId="18" numFmtId="160" xfId="0" applyNumberFormat="1" applyFont="1" applyFill="1" applyBorder="1" applyAlignment="1">
      <alignment horizontal="center"/>
    </xf>
    <xf fontId="1" fillId="5" borderId="20" numFmtId="0" xfId="0" applyFont="1" applyFill="1" applyBorder="1" applyAlignment="1">
      <alignment horizontal="center" vertical="center"/>
    </xf>
    <xf fontId="6" fillId="4" borderId="123" numFmtId="49" xfId="0" applyNumberFormat="1" applyFont="1" applyFill="1" applyBorder="1" applyAlignment="1">
      <alignment horizontal="center" vertical="center" wrapText="1"/>
    </xf>
    <xf fontId="1" fillId="4" borderId="24" numFmtId="49" xfId="0" applyNumberFormat="1" applyFont="1" applyFill="1" applyBorder="1" applyAlignment="1">
      <alignment vertical="center"/>
    </xf>
    <xf fontId="1" fillId="4" borderId="89" numFmtId="0" xfId="0" applyFont="1" applyFill="1" applyBorder="1"/>
    <xf fontId="1" fillId="5" borderId="42" numFmtId="0" xfId="0" applyFont="1" applyFill="1" applyBorder="1" applyAlignment="1">
      <alignment horizontal="center" vertical="center"/>
    </xf>
    <xf fontId="17" fillId="12" borderId="0" numFmtId="0" xfId="0" applyFont="1" applyFill="1"/>
    <xf fontId="17" fillId="12" borderId="76" numFmtId="0" xfId="0" applyFont="1" applyFill="1" applyBorder="1"/>
    <xf fontId="1" fillId="4" borderId="110" numFmtId="0" xfId="0" applyFont="1" applyFill="1" applyBorder="1"/>
    <xf fontId="1" fillId="4" borderId="82" numFmtId="0" xfId="0" applyFont="1" applyFill="1" applyBorder="1"/>
    <xf fontId="18" fillId="2" borderId="82" numFmtId="49" xfId="0" applyNumberFormat="1" applyFont="1" applyFill="1" applyBorder="1" applyAlignment="1">
      <alignment horizontal="right"/>
    </xf>
    <xf fontId="19" fillId="5" borderId="82" numFmtId="0" xfId="0" applyFont="1" applyFill="1" applyBorder="1" applyAlignment="1">
      <alignment horizontal="right"/>
    </xf>
    <xf fontId="1" fillId="5" borderId="82" numFmtId="0" xfId="0" applyFont="1" applyFill="1" applyBorder="1"/>
    <xf fontId="1" fillId="12" borderId="82" numFmtId="0" xfId="0" applyFont="1" applyFill="1" applyBorder="1"/>
    <xf fontId="1" fillId="12" borderId="83" numFmtId="0" xfId="0" applyFont="1" applyFill="1" applyBorder="1"/>
    <xf fontId="2" fillId="4" borderId="124" numFmtId="49" xfId="0" applyNumberFormat="1" applyFont="1" applyFill="1" applyBorder="1" applyAlignment="1">
      <alignment horizontal="center" vertical="center"/>
    </xf>
    <xf fontId="6" fillId="4" borderId="118" numFmtId="49" xfId="0" applyNumberFormat="1" applyFont="1" applyFill="1" applyBorder="1" applyAlignment="1">
      <alignment horizontal="center" vertical="center" wrapText="1"/>
    </xf>
    <xf fontId="1" fillId="4" borderId="2" numFmtId="49" xfId="0" applyNumberFormat="1" applyFont="1" applyFill="1" applyBorder="1" applyAlignment="1">
      <alignment horizontal="center" vertical="center" wrapText="1"/>
    </xf>
    <xf fontId="1" fillId="4" borderId="119" numFmtId="49" xfId="0" applyNumberFormat="1" applyFont="1" applyFill="1" applyBorder="1" applyAlignment="1">
      <alignment horizontal="center" vertical="center"/>
    </xf>
    <xf fontId="1" fillId="4" borderId="52" numFmtId="0" xfId="0" applyFont="1" applyFill="1" applyBorder="1" applyAlignment="1">
      <alignment horizontal="center" vertical="center" wrapText="1"/>
    </xf>
    <xf fontId="1" fillId="0" borderId="2" numFmtId="0" xfId="0" applyFont="1" applyBorder="1" applyAlignment="1">
      <alignment horizontal="center"/>
    </xf>
    <xf fontId="1" fillId="0" borderId="119" numFmtId="0" xfId="0" applyFont="1" applyBorder="1" applyAlignment="1">
      <alignment horizontal="center" vertical="center"/>
    </xf>
    <xf fontId="1" fillId="9" borderId="125" numFmtId="160" xfId="0" applyNumberFormat="1" applyFont="1" applyFill="1" applyBorder="1" applyAlignment="1">
      <alignment horizontal="center" vertical="center"/>
    </xf>
    <xf fontId="1" fillId="10" borderId="126" numFmtId="0" xfId="0" applyFont="1" applyFill="1" applyBorder="1" applyAlignment="1">
      <alignment horizontal="center" vertical="center"/>
    </xf>
    <xf fontId="1" fillId="5" borderId="43" numFmtId="160" xfId="0" applyNumberFormat="1" applyFont="1" applyFill="1" applyBorder="1" applyAlignment="1">
      <alignment horizontal="center" vertical="center"/>
    </xf>
    <xf fontId="1" fillId="5" borderId="44" numFmtId="0" xfId="0" applyFont="1" applyFill="1" applyBorder="1" applyAlignment="1">
      <alignment horizontal="center" vertical="center"/>
    </xf>
    <xf fontId="1" fillId="5" borderId="0" numFmtId="160" xfId="0" applyNumberFormat="1" applyFont="1" applyFill="1" applyAlignment="1">
      <alignment horizontal="center" vertical="center"/>
    </xf>
    <xf fontId="1" fillId="5" borderId="0" numFmtId="0" xfId="0" applyFont="1" applyFill="1" applyAlignment="1">
      <alignment horizontal="center" vertical="center"/>
    </xf>
    <xf fontId="1" fillId="5" borderId="12" numFmtId="160" xfId="0" applyNumberFormat="1" applyFont="1" applyFill="1" applyBorder="1" applyAlignment="1">
      <alignment horizontal="center" vertical="center"/>
    </xf>
    <xf fontId="1" fillId="5" borderId="45" numFmtId="160" xfId="0" applyNumberFormat="1" applyFont="1" applyFill="1" applyBorder="1" applyAlignment="1">
      <alignment horizontal="center" vertical="center"/>
    </xf>
    <xf fontId="1" fillId="5" borderId="46" numFmtId="0" xfId="0" applyFont="1" applyFill="1" applyBorder="1" applyAlignment="1">
      <alignment horizontal="center" vertical="center"/>
    </xf>
    <xf fontId="6" fillId="4" borderId="118" numFmtId="49" xfId="0" applyNumberFormat="1" applyFont="1" applyFill="1" applyBorder="1" applyAlignment="1">
      <alignment horizontal="center" vertical="center"/>
    </xf>
    <xf fontId="1" fillId="4" borderId="2" numFmtId="49" xfId="0" applyNumberFormat="1" applyFont="1" applyFill="1" applyBorder="1" applyAlignment="1">
      <alignment horizontal="center" vertical="center"/>
    </xf>
    <xf fontId="17" fillId="4" borderId="119" numFmtId="0" xfId="0" applyFont="1" applyFill="1" applyBorder="1" applyAlignment="1">
      <alignment horizontal="center" vertical="center" wrapText="1"/>
    </xf>
    <xf fontId="1" fillId="5" borderId="127" numFmtId="0" xfId="0" applyFont="1" applyFill="1" applyBorder="1" applyAlignment="1">
      <alignment horizontal="left" vertical="center"/>
    </xf>
    <xf fontId="1" fillId="4" borderId="17" numFmtId="160" xfId="0" applyNumberFormat="1" applyFont="1" applyFill="1" applyBorder="1" applyAlignment="1">
      <alignment vertical="center"/>
    </xf>
    <xf fontId="1" fillId="4" borderId="65" numFmtId="160" xfId="0" applyNumberFormat="1" applyFont="1" applyFill="1" applyBorder="1" applyAlignment="1">
      <alignment vertical="center"/>
    </xf>
    <xf fontId="1" fillId="9" borderId="128" numFmtId="0" xfId="0" applyFont="1" applyFill="1" applyBorder="1" applyAlignment="1">
      <alignment horizontal="center" vertical="center" wrapText="1"/>
    </xf>
    <xf fontId="1" fillId="4" borderId="40" numFmtId="160" xfId="0" applyNumberFormat="1" applyFont="1" applyFill="1" applyBorder="1" applyAlignment="1">
      <alignment vertical="center"/>
    </xf>
    <xf fontId="17" fillId="11" borderId="43" numFmtId="160" xfId="0" applyNumberFormat="1" applyFont="1" applyFill="1" applyBorder="1" applyAlignment="1">
      <alignment horizontal="right"/>
    </xf>
    <xf fontId="1" fillId="0" borderId="30" numFmtId="0" xfId="0" applyFont="1" applyBorder="1" applyAlignment="1">
      <alignment horizontal="center" vertical="center"/>
    </xf>
    <xf fontId="1" fillId="4" borderId="129" numFmtId="0" xfId="0" applyFont="1" applyFill="1" applyBorder="1" applyAlignment="1">
      <alignment horizontal="center" vertical="center" wrapText="1"/>
    </xf>
    <xf fontId="1" fillId="4" borderId="4" numFmtId="0" xfId="0" applyFont="1" applyFill="1" applyBorder="1" applyAlignment="1">
      <alignment horizontal="center" vertical="center" wrapText="1"/>
    </xf>
    <xf fontId="1" fillId="4" borderId="130" numFmtId="0" xfId="0" applyFont="1" applyFill="1" applyBorder="1" applyAlignment="1">
      <alignment horizontal="center" vertical="center" wrapText="1"/>
    </xf>
    <xf fontId="1" fillId="0" borderId="38" numFmtId="0" xfId="0" applyFont="1" applyBorder="1" applyAlignment="1">
      <alignment horizontal="center" vertical="center"/>
    </xf>
    <xf fontId="1" fillId="4" borderId="131" numFmtId="0" xfId="0" applyFont="1" applyFill="1" applyBorder="1" applyAlignment="1">
      <alignment horizontal="center" vertical="center" wrapText="1"/>
    </xf>
    <xf fontId="1" fillId="4" borderId="0" numFmtId="0" xfId="0" applyFont="1" applyFill="1" applyAlignment="1">
      <alignment horizontal="center" vertical="center" wrapText="1"/>
    </xf>
    <xf fontId="1" fillId="4" borderId="32" numFmtId="0" xfId="0" applyFont="1" applyFill="1" applyBorder="1" applyAlignment="1">
      <alignment horizontal="center" vertical="center" wrapText="1"/>
    </xf>
    <xf fontId="1" fillId="0" borderId="41" numFmtId="0" xfId="0" applyFont="1" applyBorder="1" applyAlignment="1">
      <alignment horizontal="center" vertical="center"/>
    </xf>
    <xf fontId="1" fillId="4" borderId="27" numFmtId="0" xfId="0" applyFont="1" applyFill="1" applyBorder="1" applyAlignment="1">
      <alignment horizontal="left" vertical="center"/>
    </xf>
    <xf fontId="1" fillId="4" borderId="132" numFmtId="0" xfId="0" applyFont="1" applyFill="1" applyBorder="1" applyAlignment="1">
      <alignment horizontal="center" vertical="center" wrapText="1"/>
    </xf>
    <xf fontId="1" fillId="4" borderId="15" numFmtId="0" xfId="0" applyFont="1" applyFill="1" applyBorder="1" applyAlignment="1">
      <alignment horizontal="center" vertical="center" wrapText="1"/>
    </xf>
    <xf fontId="1" fillId="4" borderId="133" numFmtId="0" xfId="0" applyFont="1" applyFill="1" applyBorder="1" applyAlignment="1">
      <alignment horizontal="center" vertical="center" wrapText="1"/>
    </xf>
    <xf fontId="1" fillId="2" borderId="15" numFmtId="0" xfId="0" applyFont="1" applyFill="1" applyBorder="1" applyAlignment="1">
      <alignment horizontal="center"/>
    </xf>
    <xf fontId="1" fillId="5" borderId="45" numFmtId="160" xfId="0" applyNumberFormat="1" applyFont="1" applyFill="1" applyBorder="1" applyAlignment="1">
      <alignment horizontal="center"/>
    </xf>
    <xf fontId="1" fillId="4" borderId="134" numFmtId="0" xfId="0" applyFont="1" applyFill="1" applyBorder="1"/>
    <xf fontId="1" fillId="4" borderId="90" numFmtId="0" xfId="0" applyFont="1" applyFill="1" applyBorder="1"/>
    <xf fontId="1" fillId="4" borderId="114" numFmtId="0" xfId="0" applyFont="1" applyFill="1" applyBorder="1"/>
    <xf fontId="1" fillId="0" borderId="114" numFmtId="0" xfId="0" applyFont="1" applyBorder="1"/>
    <xf fontId="1" fillId="4" borderId="91" numFmtId="0" xfId="0" applyFont="1" applyFill="1" applyBorder="1"/>
    <xf fontId="1" fillId="4" borderId="135" numFmtId="0" xfId="0" applyFont="1" applyFill="1" applyBorder="1"/>
    <xf fontId="26" fillId="4" borderId="78" numFmtId="0" xfId="0" applyFont="1" applyFill="1" applyBorder="1" applyAlignment="1">
      <alignment horizontal="center" vertical="center"/>
    </xf>
    <xf fontId="25" fillId="12" borderId="61" numFmtId="0" xfId="0" applyFont="1" applyFill="1" applyBorder="1" applyAlignment="1">
      <alignment horizontal="center" vertical="center" wrapText="1"/>
    </xf>
    <xf fontId="25" fillId="12" borderId="136" numFmtId="0" xfId="0" applyFont="1" applyFill="1" applyBorder="1" applyAlignment="1">
      <alignment horizontal="center" vertical="center" wrapText="1"/>
    </xf>
    <xf fontId="25" fillId="12" borderId="62" numFmtId="0" xfId="0" applyFont="1" applyFill="1" applyBorder="1" applyAlignment="1">
      <alignment horizontal="center" vertical="center" wrapText="1"/>
    </xf>
    <xf fontId="4" fillId="5" borderId="0" numFmtId="49" xfId="0" applyNumberFormat="1" applyFont="1" applyFill="1" applyAlignment="1">
      <alignment horizontal="center" vertical="center" wrapText="1"/>
    </xf>
    <xf fontId="1" fillId="12" borderId="62" numFmtId="0" xfId="0" applyFont="1" applyFill="1" applyBorder="1" applyAlignment="1">
      <alignment vertical="center"/>
    </xf>
    <xf fontId="13" fillId="12" borderId="0" numFmtId="0" xfId="0" applyFont="1" applyFill="1" applyAlignment="1">
      <alignment horizontal="center" vertical="center"/>
    </xf>
    <xf fontId="27" fillId="4" borderId="78" numFmtId="0" xfId="0" applyFont="1" applyFill="1" applyBorder="1" applyAlignment="1">
      <alignment horizontal="center" vertical="center" wrapText="1"/>
    </xf>
    <xf fontId="1" fillId="12" borderId="62" numFmtId="0" xfId="0" applyFont="1" applyFill="1" applyBorder="1" applyAlignment="1">
      <alignment horizontal="center" vertical="center"/>
    </xf>
    <xf fontId="23" fillId="4" borderId="119" numFmtId="0" xfId="0" applyFont="1" applyFill="1" applyBorder="1" applyAlignment="1">
      <alignment horizontal="center" vertical="center"/>
    </xf>
    <xf fontId="1" fillId="4" borderId="66" numFmtId="0" xfId="0" applyFont="1" applyFill="1" applyBorder="1" applyAlignment="1">
      <alignment horizontal="center" vertical="center"/>
    </xf>
    <xf fontId="24" fillId="4" borderId="129" numFmtId="0" xfId="0" applyFont="1" applyFill="1" applyBorder="1" applyAlignment="1">
      <alignment horizontal="center" vertical="center" wrapText="1"/>
    </xf>
    <xf fontId="24" fillId="4" borderId="4" numFmtId="0" xfId="0" applyFont="1" applyFill="1" applyBorder="1" applyAlignment="1">
      <alignment horizontal="center" vertical="center" wrapText="1"/>
    </xf>
    <xf fontId="24" fillId="4" borderId="130" numFmtId="0" xfId="0" applyFont="1" applyFill="1" applyBorder="1" applyAlignment="1">
      <alignment horizontal="center" vertical="center" wrapText="1"/>
    </xf>
    <xf fontId="1" fillId="12" borderId="0" numFmtId="160" xfId="1" applyNumberFormat="1" applyFont="1" applyFill="1" applyAlignment="1">
      <alignment vertical="center"/>
    </xf>
    <xf fontId="15" fillId="12" borderId="77" numFmtId="0" xfId="0" applyFont="1" applyFill="1" applyBorder="1" applyAlignment="1">
      <alignment horizontal="left" indent="2" vertical="center" wrapText="1"/>
    </xf>
    <xf fontId="24" fillId="4" borderId="131" numFmtId="0" xfId="0" applyFont="1" applyFill="1" applyBorder="1" applyAlignment="1">
      <alignment horizontal="center" vertical="center" wrapText="1"/>
    </xf>
    <xf fontId="24" fillId="4" borderId="0" numFmtId="0" xfId="0" applyFont="1" applyFill="1" applyAlignment="1">
      <alignment horizontal="center" vertical="center" wrapText="1"/>
    </xf>
    <xf fontId="24" fillId="4" borderId="32" numFmtId="0" xfId="0" applyFont="1" applyFill="1" applyBorder="1" applyAlignment="1">
      <alignment horizontal="center" vertical="center" wrapText="1"/>
    </xf>
    <xf fontId="1" fillId="4" borderId="121" numFmtId="0" xfId="0" applyFont="1" applyFill="1" applyBorder="1" applyAlignment="1">
      <alignment horizontal="center" vertical="center"/>
    </xf>
    <xf fontId="28" fillId="4" borderId="78" numFmtId="0" xfId="0" applyFont="1" applyFill="1" applyBorder="1" applyAlignment="1">
      <alignment horizontal="left" indent="3" vertical="center"/>
    </xf>
    <xf fontId="24" fillId="4" borderId="132" numFmtId="0" xfId="0" applyFont="1" applyFill="1" applyBorder="1" applyAlignment="1">
      <alignment horizontal="center" vertical="center" wrapText="1"/>
    </xf>
    <xf fontId="24" fillId="4" borderId="15" numFmtId="0" xfId="0" applyFont="1" applyFill="1" applyBorder="1" applyAlignment="1">
      <alignment horizontal="center" vertical="center" wrapText="1"/>
    </xf>
    <xf fontId="24" fillId="4" borderId="133" numFmtId="0" xfId="0" applyFont="1" applyFill="1" applyBorder="1" applyAlignment="1">
      <alignment horizontal="center" vertical="center" wrapText="1"/>
    </xf>
    <xf fontId="29" fillId="4" borderId="78" numFmtId="0" xfId="0" applyFont="1" applyFill="1" applyBorder="1" applyAlignment="1">
      <alignment horizontal="left" indent="5" vertical="top" wrapText="1"/>
    </xf>
    <xf fontId="1" fillId="12" borderId="0" numFmtId="160" xfId="1" applyNumberFormat="1" applyFont="1" applyFill="1"/>
    <xf fontId="1" fillId="4" borderId="118" numFmtId="49" xfId="0" applyNumberFormat="1" applyFont="1" applyFill="1" applyBorder="1" applyAlignment="1">
      <alignment vertical="center"/>
    </xf>
    <xf fontId="17" fillId="0" borderId="39" numFmtId="0" xfId="0" applyFont="1" applyBorder="1" applyAlignment="1">
      <alignment horizontal="center" vertical="center" wrapText="1"/>
    </xf>
    <xf fontId="6" fillId="4" borderId="137" numFmtId="49" xfId="0" applyNumberFormat="1" applyFont="1" applyFill="1" applyBorder="1" applyAlignment="1">
      <alignment vertical="center" wrapText="1"/>
    </xf>
    <xf fontId="5" fillId="4" borderId="24" numFmtId="49" xfId="0" applyNumberFormat="1" applyFont="1" applyFill="1" applyBorder="1" applyAlignment="1">
      <alignment horizontal="center" vertical="center" wrapText="1"/>
    </xf>
    <xf fontId="1" fillId="5" borderId="51" numFmtId="0" xfId="0" applyFont="1" applyFill="1" applyBorder="1" applyAlignment="1">
      <alignment horizontal="center" vertical="center"/>
    </xf>
    <xf fontId="6" fillId="4" borderId="138" numFmtId="49" xfId="0" applyNumberFormat="1" applyFont="1" applyFill="1" applyBorder="1" applyAlignment="1">
      <alignment vertical="center" wrapText="1"/>
    </xf>
    <xf fontId="17" fillId="5" borderId="47" numFmtId="0" xfId="0" applyFont="1" applyFill="1" applyBorder="1" applyAlignment="1">
      <alignment horizontal="center" vertical="center" wrapText="1"/>
    </xf>
    <xf fontId="17" fillId="12" borderId="62" numFmtId="0" xfId="0" applyFont="1" applyFill="1" applyBorder="1"/>
    <xf fontId="1" fillId="12" borderId="62" numFmtId="0" xfId="0" applyFont="1" applyFill="1" applyBorder="1"/>
    <xf fontId="1" fillId="12" borderId="0" numFmtId="0" xfId="0" applyFont="1" applyFill="1"/>
    <xf fontId="1" fillId="12" borderId="76" numFmtId="0" xfId="0" applyFont="1" applyFill="1" applyBorder="1"/>
    <xf fontId="29" fillId="4" borderId="79" numFmtId="0" xfId="0" applyFont="1" applyFill="1" applyBorder="1" applyAlignment="1">
      <alignment horizontal="left" indent="5" vertical="top" wrapText="1"/>
    </xf>
    <xf fontId="1" fillId="12" borderId="81" numFmtId="0" xfId="0" applyFont="1" applyFill="1" applyBorder="1"/>
    <xf fontId="19" fillId="12" borderId="82" numFmtId="0" xfId="0" applyFont="1" applyFill="1" applyBorder="1" applyAlignment="1">
      <alignment horizontal="right"/>
    </xf>
    <xf fontId="1" fillId="2" borderId="62" numFmtId="0" xfId="0" applyFont="1" applyFill="1" applyBorder="1" applyAlignment="1">
      <alignment horizontal="center" vertical="center"/>
    </xf>
    <xf fontId="1" fillId="9" borderId="139" numFmtId="160" xfId="0" applyNumberFormat="1" applyFont="1" applyFill="1" applyBorder="1" applyAlignment="1">
      <alignment horizontal="center" vertical="center"/>
    </xf>
    <xf fontId="1" fillId="5" borderId="140" numFmtId="0" xfId="0" applyFont="1" applyFill="1" applyBorder="1" applyAlignment="1">
      <alignment horizontal="center"/>
    </xf>
    <xf fontId="1" fillId="10" borderId="141" numFmtId="0" xfId="0" applyFont="1" applyFill="1" applyBorder="1" applyAlignment="1">
      <alignment horizontal="center" vertical="center"/>
    </xf>
    <xf fontId="1" fillId="5" borderId="142" numFmtId="0" xfId="0" applyFont="1" applyFill="1" applyBorder="1" applyAlignment="1">
      <alignment horizontal="left" vertical="center"/>
    </xf>
    <xf fontId="1" fillId="4" borderId="143" numFmtId="160" xfId="0" applyNumberFormat="1" applyFont="1" applyFill="1" applyBorder="1" applyAlignment="1">
      <alignment horizontal="center" vertical="center"/>
    </xf>
    <xf fontId="1" fillId="5" borderId="144" numFmtId="0" xfId="0" applyFont="1" applyFill="1" applyBorder="1" applyAlignment="1">
      <alignment horizontal="center"/>
    </xf>
    <xf fontId="1" fillId="8" borderId="145" numFmtId="0" xfId="0" applyFont="1" applyFill="1" applyBorder="1" applyAlignment="1">
      <alignment horizontal="center" vertical="center"/>
    </xf>
    <xf fontId="1" fillId="5" borderId="146" numFmtId="0" xfId="0" applyFont="1" applyFill="1" applyBorder="1" applyAlignment="1">
      <alignment horizontal="center" vertical="center"/>
    </xf>
    <xf fontId="1" fillId="4" borderId="147" numFmtId="0" xfId="0" applyFont="1" applyFill="1" applyBorder="1" applyAlignment="1">
      <alignment horizontal="center" vertical="center" wrapText="1"/>
    </xf>
    <xf fontId="7" fillId="4" borderId="78" numFmtId="0" xfId="0" applyFont="1" applyFill="1" applyBorder="1" applyAlignment="1">
      <alignment horizontal="center" vertical="center" wrapText="1"/>
    </xf>
    <xf fontId="1" fillId="4" borderId="148" numFmtId="160" xfId="0" applyNumberFormat="1" applyFont="1" applyFill="1" applyBorder="1" applyAlignment="1">
      <alignment horizontal="center" vertical="center"/>
    </xf>
    <xf fontId="1" fillId="5" borderId="149" numFmtId="0" xfId="0" applyFont="1" applyFill="1" applyBorder="1" applyAlignment="1">
      <alignment horizontal="center"/>
    </xf>
    <xf fontId="1" fillId="8" borderId="150" numFmtId="0" xfId="0" applyFont="1" applyFill="1" applyBorder="1" applyAlignment="1">
      <alignment horizontal="center" vertical="center"/>
    </xf>
    <xf fontId="1" fillId="4" borderId="2" numFmtId="0" xfId="0" applyFont="1" applyFill="1" applyBorder="1" applyAlignment="1">
      <alignment horizontal="center" vertical="center"/>
    </xf>
    <xf fontId="1" fillId="5" borderId="18" numFmtId="0" xfId="0" applyFont="1" applyFill="1" applyBorder="1" applyAlignment="1">
      <alignment horizontal="center"/>
    </xf>
    <xf fontId="5" fillId="4" borderId="78" numFmtId="49" xfId="0" applyNumberFormat="1" applyFont="1" applyFill="1" applyBorder="1" applyAlignment="1">
      <alignment horizontal="left" vertical="center"/>
    </xf>
    <xf fontId="16" fillId="4" borderId="79" numFmtId="0" xfId="0" applyFont="1" applyFill="1" applyBorder="1" applyAlignment="1">
      <alignment horizontal="left" vertical="top" wrapText="1"/>
    </xf>
    <xf fontId="6" fillId="4" borderId="151" numFmtId="49" xfId="0" applyNumberFormat="1" applyFont="1" applyFill="1" applyBorder="1" applyAlignment="1">
      <alignment horizontal="center" vertical="center" wrapText="1"/>
    </xf>
    <xf fontId="1" fillId="4" borderId="129" numFmtId="0" xfId="0" applyFont="1" applyFill="1" applyBorder="1" applyAlignment="1">
      <alignment horizontal="left" vertical="center" wrapText="1"/>
    </xf>
    <xf fontId="1" fillId="4" borderId="4" numFmtId="0" xfId="0" applyFont="1" applyFill="1" applyBorder="1" applyAlignment="1">
      <alignment horizontal="left" vertical="center" wrapText="1"/>
    </xf>
    <xf fontId="1" fillId="4" borderId="130" numFmtId="0" xfId="0" applyFont="1" applyFill="1" applyBorder="1" applyAlignment="1">
      <alignment horizontal="left" vertical="center" wrapText="1"/>
    </xf>
    <xf fontId="1" fillId="4" borderId="131" numFmtId="0" xfId="0" applyFont="1" applyFill="1" applyBorder="1" applyAlignment="1">
      <alignment horizontal="left" vertical="center" wrapText="1"/>
    </xf>
    <xf fontId="1" fillId="4" borderId="0" numFmtId="0" xfId="0" applyFont="1" applyFill="1" applyAlignment="1">
      <alignment horizontal="left" vertical="center" wrapText="1"/>
    </xf>
    <xf fontId="1" fillId="4" borderId="32" numFmtId="0" xfId="0" applyFont="1" applyFill="1" applyBorder="1" applyAlignment="1">
      <alignment horizontal="left" vertical="center" wrapText="1"/>
    </xf>
    <xf fontId="1" fillId="4" borderId="152" numFmtId="49" xfId="0" applyNumberFormat="1" applyFont="1" applyFill="1" applyBorder="1" applyAlignment="1">
      <alignment horizontal="center" vertical="center" wrapText="1"/>
    </xf>
    <xf fontId="1" fillId="4" borderId="153" numFmtId="160" xfId="0" applyNumberFormat="1" applyFont="1" applyFill="1" applyBorder="1" applyAlignment="1">
      <alignment horizontal="center" vertical="center"/>
    </xf>
    <xf fontId="1" fillId="8" borderId="141" numFmtId="0" xfId="0" applyFont="1" applyFill="1" applyBorder="1" applyAlignment="1">
      <alignment horizontal="center" vertical="center"/>
    </xf>
    <xf fontId="1" fillId="4" borderId="154" numFmtId="0" xfId="0" applyFont="1" applyFill="1" applyBorder="1" applyAlignment="1">
      <alignment horizontal="left" vertical="center" wrapText="1"/>
    </xf>
    <xf fontId="1" fillId="4" borderId="155" numFmtId="0" xfId="0" applyFont="1" applyFill="1" applyBorder="1" applyAlignment="1">
      <alignment horizontal="left" vertical="center" wrapText="1"/>
    </xf>
    <xf fontId="1" fillId="4" borderId="156" numFmtId="0" xfId="0" applyFont="1" applyFill="1" applyBorder="1" applyAlignment="1">
      <alignment horizontal="left" vertical="center" wrapText="1"/>
    </xf>
    <xf fontId="1" fillId="12" borderId="0" numFmtId="0" xfId="0" applyFont="1" applyFill="1" applyAlignment="1">
      <alignment horizontal="right"/>
    </xf>
    <xf fontId="6" fillId="4" borderId="123" numFmtId="49" xfId="0" applyNumberFormat="1" applyFont="1" applyFill="1" applyBorder="1" applyAlignment="1">
      <alignment vertical="center" wrapText="1"/>
    </xf>
    <xf fontId="1" fillId="4" borderId="24" numFmtId="49" xfId="0" applyNumberFormat="1" applyFont="1" applyFill="1" applyBorder="1" applyAlignment="1">
      <alignment horizontal="right" vertical="center" wrapText="1"/>
    </xf>
    <xf fontId="23" fillId="4" borderId="95" numFmtId="0" xfId="0" applyFont="1" applyFill="1" applyBorder="1" applyAlignment="1">
      <alignment horizontal="center" vertical="center" wrapText="1"/>
    </xf>
    <xf fontId="1" fillId="4" borderId="157" numFmtId="0" xfId="0" applyFont="1" applyFill="1" applyBorder="1"/>
    <xf fontId="1" fillId="4" borderId="15" numFmtId="0" xfId="0" applyFont="1" applyFill="1" applyBorder="1"/>
    <xf fontId="1" fillId="4" borderId="134" numFmtId="0" xfId="0" applyFont="1" applyFill="1" applyBorder="1" applyAlignment="1">
      <alignment vertical="center"/>
    </xf>
    <xf fontId="6" fillId="4" borderId="129" numFmtId="49" xfId="0" applyNumberFormat="1" applyFont="1" applyFill="1" applyBorder="1" applyAlignment="1">
      <alignment horizontal="center" vertical="center" wrapText="1"/>
    </xf>
    <xf fontId="6" fillId="4" borderId="131" numFmtId="49" xfId="0" applyNumberFormat="1" applyFont="1" applyFill="1" applyBorder="1" applyAlignment="1">
      <alignment horizontal="center" vertical="center" wrapText="1"/>
    </xf>
    <xf fontId="1" fillId="9" borderId="24" numFmtId="0" xfId="0" applyFont="1" applyFill="1" applyBorder="1" applyAlignment="1">
      <alignment horizontal="center" vertical="center" wrapText="1"/>
    </xf>
    <xf fontId="1" fillId="4" borderId="158" numFmtId="0" xfId="0" applyFont="1" applyFill="1" applyBorder="1" applyAlignment="1">
      <alignment horizontal="center" vertical="center" wrapText="1"/>
    </xf>
    <xf fontId="6" fillId="4" borderId="132" numFmtId="49" xfId="0" applyNumberFormat="1" applyFont="1" applyFill="1" applyBorder="1" applyAlignment="1">
      <alignment horizontal="center" vertical="center" wrapText="1"/>
    </xf>
    <xf fontId="6" fillId="4" borderId="0" numFmtId="49" xfId="0" applyNumberFormat="1" applyFont="1" applyFill="1" applyAlignment="1">
      <alignment horizontal="center" vertical="center" wrapText="1"/>
    </xf>
    <xf fontId="1" fillId="4" borderId="0" numFmtId="0" xfId="0" applyFont="1" applyFill="1" applyAlignment="1">
      <alignment horizontal="center" vertical="center"/>
    </xf>
    <xf fontId="1" fillId="5" borderId="42" numFmtId="0" xfId="0" applyFont="1" applyFill="1" applyBorder="1" applyAlignment="1">
      <alignment horizontal="left" vertical="center"/>
    </xf>
    <xf fontId="1" fillId="4" borderId="0" numFmtId="160" xfId="0" applyNumberFormat="1" applyFont="1" applyFill="1" applyAlignment="1">
      <alignment horizontal="center" vertical="center"/>
    </xf>
    <xf fontId="1" fillId="8" borderId="0" numFmtId="0" xfId="0" applyFont="1" applyFill="1" applyAlignment="1">
      <alignment horizontal="center" vertical="center"/>
    </xf>
    <xf fontId="1" fillId="5" borderId="42" numFmtId="0" xfId="0" applyFont="1" applyFill="1" applyBorder="1" applyAlignment="1">
      <alignment vertical="center"/>
    </xf>
    <xf fontId="1" fillId="2" borderId="13" numFmtId="160" xfId="0" applyNumberFormat="1" applyFont="1" applyFill="1" applyBorder="1" applyAlignment="1">
      <alignment vertical="center"/>
    </xf>
    <xf fontId="1" fillId="2" borderId="114" numFmtId="0" xfId="0" applyFont="1" applyFill="1" applyBorder="1" applyAlignment="1">
      <alignment horizontal="right"/>
    </xf>
    <xf fontId="1" fillId="5" borderId="27" numFmtId="0" xfId="0" applyFont="1" applyFill="1" applyBorder="1" applyAlignment="1">
      <alignment horizontal="center" vertical="center"/>
    </xf>
    <xf fontId="1" fillId="5" borderId="127" numFmtId="0" xfId="0" applyFont="1" applyFill="1" applyBorder="1" applyAlignment="1">
      <alignment horizontal="center" vertical="center"/>
    </xf>
    <xf fontId="1" fillId="4" borderId="27" numFmtId="0" xfId="0" applyFont="1" applyFill="1" applyBorder="1" applyAlignment="1">
      <alignment horizontal="center" vertical="center"/>
    </xf>
    <xf fontId="17" fillId="2" borderId="4" numFmtId="0" xfId="0" applyFont="1" applyFill="1" applyBorder="1" applyAlignment="1">
      <alignment horizontal="center" vertical="center"/>
    </xf>
    <xf fontId="18" fillId="2" borderId="4" numFmtId="49" xfId="0" applyNumberFormat="1" applyFont="1" applyFill="1" applyBorder="1" applyAlignment="1">
      <alignment horizontal="center" vertical="center"/>
    </xf>
    <xf fontId="18" fillId="2" borderId="4" numFmtId="0" xfId="0" applyFont="1" applyFill="1" applyBorder="1" applyAlignment="1">
      <alignment horizontal="center" vertical="center"/>
    </xf>
    <xf fontId="18" fillId="5" borderId="42" numFmtId="0" xfId="0" applyFont="1" applyFill="1" applyBorder="1" applyAlignment="1">
      <alignment horizontal="center" vertical="center"/>
    </xf>
    <xf fontId="1" fillId="9" borderId="159" numFmtId="0" xfId="0" applyFont="1" applyFill="1" applyBorder="1" applyAlignment="1">
      <alignment horizontal="center" vertical="center" wrapText="1"/>
    </xf>
    <xf fontId="1" fillId="4" borderId="26" numFmtId="0" xfId="0" applyFont="1" applyFill="1" applyBorder="1" applyAlignment="1">
      <alignment horizontal="center" vertical="center"/>
    </xf>
    <xf fontId="1" fillId="4" borderId="36" numFmtId="0" xfId="0" applyFont="1" applyFill="1" applyBorder="1" applyAlignment="1">
      <alignment horizontal="center" vertical="center"/>
    </xf>
    <xf fontId="1" fillId="4" borderId="160" numFmtId="160" xfId="0" applyNumberFormat="1" applyFont="1" applyFill="1" applyBorder="1" applyAlignment="1">
      <alignment horizontal="center" vertical="center"/>
    </xf>
    <xf fontId="1" fillId="8" borderId="126" numFmtId="0" xfId="0" applyFont="1" applyFill="1" applyBorder="1" applyAlignment="1">
      <alignment horizontal="center" vertical="center"/>
    </xf>
    <xf fontId="16" fillId="4" borderId="161" numFmtId="49" xfId="0" applyNumberFormat="1" applyFont="1" applyFill="1" applyBorder="1" applyAlignment="1">
      <alignment horizontal="left" vertical="top" wrapText="1"/>
    </xf>
    <xf fontId="1" fillId="9" borderId="40" numFmtId="160" xfId="0" applyNumberFormat="1" applyFont="1" applyFill="1" applyBorder="1" applyAlignment="1">
      <alignment horizontal="center" vertical="center"/>
    </xf>
    <xf fontId="1" fillId="10" borderId="41" numFmtId="0" xfId="0" applyFont="1" applyFill="1" applyBorder="1" applyAlignment="1">
      <alignment horizontal="center" vertical="center"/>
    </xf>
    <xf fontId="26" fillId="4" borderId="72" numFmtId="0" xfId="0" applyFont="1" applyFill="1" applyBorder="1" applyAlignment="1">
      <alignment horizontal="center" vertical="center"/>
    </xf>
    <xf fontId="1" fillId="4" borderId="35" numFmtId="0" xfId="0" applyFont="1" applyFill="1" applyBorder="1" applyAlignment="1">
      <alignment horizontal="center" vertical="center"/>
    </xf>
    <xf fontId="6" fillId="4" borderId="1" numFmtId="49" xfId="0" applyNumberFormat="1" applyFont="1" applyFill="1" applyBorder="1" applyAlignment="1">
      <alignment horizontal="center" vertical="center" wrapText="1"/>
    </xf>
    <xf fontId="1" fillId="4" borderId="159" numFmtId="49" xfId="0" applyNumberFormat="1" applyFont="1" applyFill="1" applyBorder="1" applyAlignment="1">
      <alignment vertical="center" wrapText="1"/>
    </xf>
    <xf fontId="8" fillId="2" borderId="82" numFmtId="0" xfId="0" applyFont="1" applyFill="1" applyBorder="1" applyAlignment="1">
      <alignment horizontal="center" vertical="center" wrapText="1"/>
    </xf>
    <xf fontId="8" fillId="2" borderId="83" numFmtId="0" xfId="0" applyFont="1" applyFill="1" applyBorder="1" applyAlignment="1">
      <alignment horizontal="center" vertical="center" wrapText="1"/>
    </xf>
    <xf fontId="1" fillId="9" borderId="39" numFmtId="49" xfId="0" applyNumberFormat="1" applyFont="1" applyFill="1" applyBorder="1" applyAlignment="1">
      <alignment horizontal="center" vertical="center"/>
    </xf>
    <xf fontId="1" fillId="4" borderId="162" numFmtId="160" xfId="0" applyNumberFormat="1" applyFont="1" applyFill="1" applyBorder="1" applyAlignment="1">
      <alignment horizontal="center" vertical="center"/>
    </xf>
    <xf fontId="1" fillId="4" borderId="163" numFmtId="160" xfId="0" applyNumberFormat="1" applyFont="1" applyFill="1" applyBorder="1" applyAlignment="1">
      <alignment horizontal="center" vertical="center"/>
    </xf>
    <xf fontId="1" fillId="10" borderId="164" numFmtId="0" xfId="0" applyFont="1" applyFill="1" applyBorder="1" applyAlignment="1">
      <alignment horizontal="center" vertical="center"/>
    </xf>
    <xf fontId="0" fillId="4" borderId="0" numFmtId="0" xfId="0" applyFill="1" applyAlignment="1">
      <alignment horizontal="center"/>
    </xf>
    <xf fontId="30" fillId="4" borderId="0" numFmtId="0" xfId="0" applyFont="1" applyFill="1" applyAlignment="1">
      <alignment horizontal="center"/>
    </xf>
    <xf fontId="30" fillId="4" borderId="4" numFmtId="0" xfId="0" applyFont="1" applyFill="1" applyBorder="1" applyAlignment="1">
      <alignment horizontal="center" vertical="center"/>
    </xf>
    <xf fontId="30" fillId="4" borderId="130" numFmtId="0" xfId="0" applyFont="1" applyFill="1" applyBorder="1" applyAlignment="1">
      <alignment horizontal="center" vertical="center"/>
    </xf>
    <xf fontId="30" fillId="4" borderId="15" numFmtId="0" xfId="0" applyFont="1" applyFill="1" applyBorder="1" applyAlignment="1">
      <alignment horizontal="center" vertical="center"/>
    </xf>
    <xf fontId="30" fillId="4" borderId="133" numFmtId="0" xfId="0" applyFont="1" applyFill="1" applyBorder="1" applyAlignment="1">
      <alignment horizontal="center" vertical="center"/>
    </xf>
    <xf fontId="1" fillId="4" borderId="165" numFmtId="0" xfId="0" applyFont="1" applyFill="1" applyBorder="1" applyAlignment="1">
      <alignment horizontal="center" vertical="center" wrapText="1"/>
    </xf>
    <xf fontId="1" fillId="4" borderId="166" numFmtId="0" xfId="0" applyFont="1" applyFill="1" applyBorder="1" applyAlignment="1">
      <alignment horizontal="center" vertical="center" wrapText="1"/>
    </xf>
    <xf fontId="1" fillId="4" borderId="167" numFmtId="0" xfId="0" applyFont="1" applyFill="1" applyBorder="1" applyAlignment="1">
      <alignment horizontal="center" vertical="center" wrapText="1"/>
    </xf>
    <xf fontId="1" fillId="4" borderId="29" numFmtId="160" xfId="0" applyNumberFormat="1" applyFont="1" applyFill="1" applyBorder="1" applyAlignment="1">
      <alignment horizontal="center"/>
    </xf>
    <xf fontId="1" fillId="0" borderId="0" numFmtId="0" xfId="0" applyFont="1" applyAlignment="1">
      <alignment horizontal="center"/>
    </xf>
    <xf fontId="17" fillId="0" borderId="43" numFmtId="160" xfId="0" applyNumberFormat="1" applyFont="1" applyBorder="1" applyAlignment="1">
      <alignment horizontal="center"/>
    </xf>
    <xf fontId="1" fillId="0" borderId="42" numFmtId="160" xfId="0" applyNumberFormat="1" applyFont="1" applyBorder="1" applyAlignment="1">
      <alignment horizontal="center"/>
    </xf>
    <xf fontId="17" fillId="4" borderId="44" numFmtId="0" xfId="0" applyFont="1" applyFill="1" applyBorder="1" applyAlignment="1">
      <alignment horizontal="center"/>
    </xf>
    <xf fontId="17" fillId="0" borderId="42" numFmtId="0" xfId="0" applyFont="1" applyBorder="1" applyAlignment="1">
      <alignment horizontal="center"/>
    </xf>
    <xf fontId="18" fillId="5" borderId="42" numFmtId="0" xfId="0" applyFont="1" applyFill="1" applyBorder="1" applyAlignment="1">
      <alignment horizontal="center"/>
    </xf>
    <xf fontId="19" fillId="5" borderId="0" numFmtId="0" xfId="0" applyFont="1" applyFill="1" applyAlignment="1">
      <alignment horizontal="center"/>
    </xf>
    <xf fontId="17" fillId="5" borderId="42" numFmtId="0" xfId="0" applyFont="1" applyFill="1" applyBorder="1" applyAlignment="1">
      <alignment horizontal="right" vertical="center"/>
    </xf>
    <xf fontId="17" fillId="2" borderId="0" numFmtId="0" xfId="0" applyFont="1" applyFill="1" applyAlignment="1">
      <alignment vertical="center"/>
    </xf>
    <xf fontId="18" fillId="5" borderId="0" numFmtId="0" xfId="0" applyFont="1" applyFill="1" applyAlignment="1">
      <alignment horizontal="right" vertical="center"/>
    </xf>
    <xf fontId="1" fillId="2" borderId="82" numFmtId="49" xfId="0" applyNumberFormat="1" applyFont="1" applyFill="1" applyBorder="1"/>
    <xf fontId="1" fillId="4" borderId="135" numFmtId="0" xfId="0" applyFont="1" applyFill="1" applyBorder="1" applyAlignment="1">
      <alignment vertical="center"/>
    </xf>
    <xf fontId="1" fillId="4" borderId="4" numFmtId="0" xfId="0" applyFont="1" applyFill="1" applyBorder="1" applyAlignment="1">
      <alignment horizontal="right"/>
    </xf>
    <xf fontId="1" fillId="4" borderId="24" numFmtId="49" xfId="0" applyNumberFormat="1" applyFont="1" applyFill="1" applyBorder="1" applyAlignment="1">
      <alignment horizontal="right" vertical="center"/>
    </xf>
    <xf fontId="6" fillId="4" borderId="168" numFmtId="0" xfId="0" applyFont="1" applyFill="1" applyBorder="1" applyAlignment="1">
      <alignment horizontal="center" vertical="center" wrapText="1"/>
    </xf>
    <xf fontId="23" fillId="5" borderId="27" numFmtId="0" xfId="0" applyFont="1" applyFill="1" applyBorder="1" applyAlignment="1">
      <alignment horizontal="left" vertical="center"/>
    </xf>
    <xf fontId="15" fillId="2" borderId="77" numFmtId="0" xfId="0" applyFont="1" applyFill="1" applyBorder="1" applyAlignment="1">
      <alignment horizontal="left" vertical="center" wrapText="1"/>
    </xf>
    <xf fontId="1" fillId="5" borderId="43" numFmtId="0" xfId="0" applyFont="1" applyFill="1" applyBorder="1"/>
    <xf fontId="1" fillId="5" borderId="12" numFmtId="0" xfId="0" applyFont="1" applyFill="1" applyBorder="1"/>
    <xf fontId="31" fillId="4" borderId="50" numFmtId="0" xfId="0" applyFont="1" applyFill="1" applyBorder="1" applyAlignment="1">
      <alignment horizontal="center" vertical="center" wrapText="1"/>
    </xf>
    <xf fontId="31" fillId="9" borderId="52" numFmtId="0" xfId="0" applyFont="1" applyFill="1" applyBorder="1" applyAlignment="1">
      <alignment horizontal="center" vertical="center" wrapText="1"/>
    </xf>
    <xf fontId="17" fillId="11" borderId="43" numFmtId="9" xfId="0" applyNumberFormat="1" applyFont="1" applyFill="1" applyBorder="1" applyAlignment="1">
      <alignment horizontal="center"/>
    </xf>
    <xf fontId="17" fillId="11" borderId="44" numFmtId="49" xfId="0" applyNumberFormat="1" applyFont="1" applyFill="1" applyBorder="1" applyAlignment="1">
      <alignment horizontal="center"/>
    </xf>
    <xf fontId="9" fillId="2" borderId="0" numFmtId="0" xfId="0" applyFont="1" applyFill="1" applyAlignment="1">
      <alignment horizontal="center" vertical="center"/>
    </xf>
    <xf fontId="10" fillId="2" borderId="0" numFmtId="49" xfId="0" applyNumberFormat="1" applyFont="1" applyFill="1" applyAlignment="1">
      <alignment horizontal="center" vertical="center" wrapText="1"/>
    </xf>
    <xf fontId="1" fillId="2" borderId="32" numFmtId="0" xfId="0" applyFont="1" applyFill="1" applyBorder="1" applyAlignment="1">
      <alignment horizontal="center"/>
    </xf>
    <xf fontId="17" fillId="2" borderId="4" numFmtId="0" xfId="0" applyFont="1" applyFill="1" applyBorder="1" applyAlignment="1">
      <alignment horizontal="center"/>
    </xf>
    <xf fontId="18" fillId="2" borderId="4" numFmtId="49" xfId="0" applyNumberFormat="1" applyFont="1" applyFill="1" applyBorder="1" applyAlignment="1">
      <alignment horizontal="center"/>
    </xf>
    <xf fontId="18" fillId="2" borderId="4" numFmtId="0" xfId="0" applyFont="1" applyFill="1" applyBorder="1" applyAlignment="1">
      <alignment horizontal="center"/>
    </xf>
    <xf fontId="6" fillId="4" borderId="152" numFmtId="49" xfId="0" applyNumberFormat="1" applyFont="1" applyFill="1" applyBorder="1" applyAlignment="1">
      <alignment horizontal="center" vertical="center" wrapText="1"/>
    </xf>
    <xf fontId="1" fillId="4" borderId="169" numFmtId="160" xfId="0" applyNumberFormat="1" applyFont="1" applyFill="1" applyBorder="1" applyAlignment="1">
      <alignment horizontal="center" vertical="center"/>
    </xf>
    <xf fontId="1" fillId="4" borderId="118" numFmtId="49" xfId="0" applyNumberFormat="1" applyFont="1" applyFill="1" applyBorder="1" applyAlignment="1">
      <alignment horizontal="center" vertical="center" wrapText="1"/>
    </xf>
    <xf fontId="30" fillId="0" borderId="0" numFmtId="0" xfId="0" applyFont="1" applyAlignment="1">
      <alignment horizontal="center" vertical="center"/>
    </xf>
    <xf fontId="30" fillId="0" borderId="0" numFmtId="0" xfId="0" applyFont="1" applyAlignment="1">
      <alignment horizontal="right"/>
    </xf>
    <xf fontId="1" fillId="4" borderId="139" numFmtId="160" xfId="0" applyNumberFormat="1" applyFont="1" applyFill="1" applyBorder="1" applyAlignment="1">
      <alignment horizontal="center" vertical="center"/>
    </xf>
    <xf fontId="6" fillId="4" borderId="117" numFmtId="49" xfId="0" applyNumberFormat="1" applyFont="1" applyFill="1" applyBorder="1" applyAlignment="1">
      <alignment horizontal="center" vertical="center" wrapText="1"/>
    </xf>
    <xf fontId="1" fillId="9" borderId="117" numFmtId="49" xfId="0" applyNumberFormat="1" applyFont="1" applyFill="1" applyBorder="1" applyAlignment="1">
      <alignment horizontal="center" vertical="center" wrapText="1"/>
    </xf>
    <xf fontId="1" fillId="4" borderId="170" numFmtId="0" xfId="0" applyFont="1" applyFill="1" applyBorder="1" applyAlignment="1">
      <alignment horizontal="center" vertical="center"/>
    </xf>
    <xf fontId="1" fillId="4" borderId="29" numFmtId="160" xfId="0" applyNumberFormat="1" applyFont="1" applyFill="1" applyBorder="1" applyAlignment="1">
      <alignment horizontal="center" vertical="center"/>
    </xf>
    <xf fontId="23" fillId="4" borderId="40" numFmtId="160" xfId="0" applyNumberFormat="1" applyFont="1" applyFill="1" applyBorder="1" applyAlignment="1">
      <alignment horizontal="center" vertical="center"/>
    </xf>
    <xf fontId="1" fillId="9" borderId="33" numFmtId="0" xfId="0" applyFont="1" applyFill="1" applyBorder="1" applyAlignment="1">
      <alignment horizontal="center" vertical="center" wrapText="1"/>
    </xf>
    <xf fontId="1" fillId="4" borderId="103" numFmtId="0" xfId="0" applyFont="1" applyFill="1" applyBorder="1"/>
    <xf fontId="1" fillId="4" borderId="83" numFmtId="0" xfId="0" applyFont="1" applyFill="1" applyBorder="1"/>
    <xf fontId="1" fillId="4" borderId="35" numFmtId="0" xfId="0" applyFont="1" applyFill="1" applyBorder="1" applyAlignment="1">
      <alignment horizontal="center" vertical="center" wrapText="1"/>
    </xf>
    <xf fontId="16" fillId="4" borderId="171" numFmtId="49" xfId="0" applyNumberFormat="1" applyFont="1" applyFill="1" applyBorder="1" applyAlignment="1">
      <alignment horizontal="left" vertical="top" wrapText="1"/>
    </xf>
    <xf fontId="1" fillId="4" borderId="48" numFmtId="160" xfId="0" applyNumberFormat="1" applyFont="1" applyFill="1" applyBorder="1" applyAlignment="1">
      <alignment horizontal="center" vertical="center" wrapText="1"/>
    </xf>
    <xf fontId="6" fillId="0" borderId="172" numFmtId="49" xfId="0" applyNumberFormat="1" applyFont="1" applyBorder="1"/>
    <xf fontId="0" fillId="0" borderId="172" numFmtId="0" xfId="0" applyBorder="1"/>
    <xf fontId="0" fillId="0" borderId="172" numFmtId="49" xfId="0" applyNumberFormat="1" applyBorder="1"/>
  </cellXfs>
  <cellStyles count="2">
    <cellStyle name="Normal" xfId="0" builtinId="0"/>
    <cellStyle name="Pourcentage" xfId="1" builtinId="5"/>
  </cellStyles>
  <dxfs count="1">
    <dxf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7" Type="http://schemas.openxmlformats.org/officeDocument/2006/relationships/styles" Target="styles.xml"/><Relationship  Id="rId6" Type="http://schemas.openxmlformats.org/officeDocument/2006/relationships/sharedStrings" Target="sharedStrings.xml"/><Relationship  Id="rId5" Type="http://schemas.openxmlformats.org/officeDocument/2006/relationships/theme" Target="theme/theme1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showGridLines="0" workbookViewId="0" zoomScale="91">
      <selection activeCell="V449" activeCellId="0" sqref="V449:V457"/>
    </sheetView>
  </sheetViews>
  <sheetFormatPr baseColWidth="10" defaultColWidth="9.75" defaultRowHeight="14.25"/>
  <cols>
    <col customWidth="1" min="1" max="1" style="1" width="29"/>
    <col customWidth="1" min="2" max="2" style="1" width="1"/>
    <col customWidth="1" min="3" max="3" style="1" width="15"/>
    <col customWidth="1" min="4" max="4" style="1" width="18.5"/>
    <col customWidth="1" min="5" max="5" style="1" width="33.25"/>
    <col customWidth="1" min="6" max="7" style="1" width="11"/>
    <col customWidth="1" min="8" max="8" style="1" width="1"/>
    <col customWidth="1" min="9" max="9" style="1" width="10.75"/>
    <col customWidth="1" min="10" max="10" style="1" width="1"/>
    <col min="11" max="11" style="1" width="9.75"/>
    <col customWidth="1" min="12" max="12" style="1" width="1"/>
    <col customWidth="1" min="13" max="13" style="1" width="1.875"/>
    <col customWidth="1" min="14" max="14" style="1" width="1"/>
    <col customWidth="1" min="15" max="15" style="1" width="11"/>
    <col customWidth="1" min="16" max="16" style="1" width="1"/>
    <col customWidth="1" min="17" max="17" style="1" width="9.875"/>
    <col customWidth="1" min="18" max="18" style="1" width="1"/>
    <col customWidth="1" min="19" max="19" style="1" width="1.875"/>
    <col customWidth="1" min="20" max="20" style="1" width="28"/>
    <col customWidth="1" min="21" max="21" style="1" width="1"/>
    <col customWidth="1" min="22" max="22" style="1" width="22.875"/>
    <col customWidth="1" min="23" max="23" style="1" width="1.5"/>
    <col min="24" max="1024" style="1" width="9.75"/>
  </cols>
  <sheetData>
    <row ht="36.600000000000001" customHeight="1" r="1">
      <c r="A1" s="2" t="s">
        <v>0</v>
      </c>
      <c r="B1" s="3"/>
      <c r="C1" s="4" t="s">
        <v>1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6"/>
    </row>
    <row ht="21.600000000000001" customHeight="1" r="2">
      <c r="A2" s="7" t="s">
        <v>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9"/>
    </row>
    <row ht="23.100000000000001" customHeight="1" r="3">
      <c r="A3" s="10" t="s">
        <v>3</v>
      </c>
      <c r="B3" s="9"/>
      <c r="C3" s="11">
        <v>45936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ht="23.100000000000001" customHeight="1" r="4">
      <c r="A4" s="10" t="s">
        <v>4</v>
      </c>
      <c r="B4" s="9"/>
      <c r="C4" s="11">
        <v>45931</v>
      </c>
      <c r="D4" s="9"/>
      <c r="E4" s="9"/>
      <c r="F4" s="9"/>
      <c r="G4" s="9"/>
      <c r="H4" s="9"/>
      <c r="I4" s="9"/>
      <c r="J4" s="9"/>
      <c r="K4" s="9"/>
      <c r="L4" s="9"/>
      <c r="M4" s="12"/>
      <c r="N4" s="12"/>
      <c r="O4" s="9"/>
      <c r="P4" s="9"/>
      <c r="Q4" s="9"/>
      <c r="R4" s="9"/>
      <c r="S4" s="12"/>
      <c r="T4" s="10" t="s">
        <v>5</v>
      </c>
      <c r="U4" s="9"/>
      <c r="V4" s="13" t="s">
        <v>6</v>
      </c>
      <c r="W4" s="9"/>
    </row>
    <row ht="12.949999999999999" customHeight="1" r="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14"/>
      <c r="W5" s="9"/>
    </row>
    <row ht="20.100000000000001" customHeight="1" r="6">
      <c r="A6" s="15" t="s">
        <v>7</v>
      </c>
      <c r="B6" s="16">
        <v>1</v>
      </c>
      <c r="C6" s="17" t="s">
        <v>8</v>
      </c>
      <c r="D6" s="17"/>
      <c r="E6" s="17"/>
      <c r="F6" s="17"/>
      <c r="G6" s="17"/>
      <c r="H6" s="17"/>
      <c r="I6" s="17"/>
      <c r="J6" s="9"/>
      <c r="K6" s="9"/>
      <c r="L6" s="9"/>
      <c r="M6" s="9"/>
      <c r="N6" s="9"/>
      <c r="O6" s="9"/>
      <c r="P6" s="9"/>
      <c r="Q6" s="9"/>
      <c r="R6" s="9"/>
      <c r="S6" s="9"/>
      <c r="T6" s="10" t="s">
        <v>9</v>
      </c>
      <c r="U6" s="18"/>
      <c r="V6" s="13" t="s">
        <v>10</v>
      </c>
      <c r="W6" s="9"/>
    </row>
    <row ht="20.100000000000001" customHeight="1" r="7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</row>
    <row ht="8.8499999999999996" customHeight="1" r="8">
      <c r="A8" s="19" t="s">
        <v>11</v>
      </c>
      <c r="B8" s="20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2"/>
    </row>
    <row customFormat="1" ht="28.350000000000001" customHeight="1" r="9" s="23">
      <c r="A9" s="19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5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26"/>
      <c r="GP9" s="26"/>
      <c r="GQ9" s="26"/>
      <c r="GR9" s="26"/>
      <c r="GS9" s="26"/>
      <c r="GT9" s="26"/>
      <c r="GU9" s="26"/>
      <c r="GV9" s="26"/>
      <c r="GW9" s="26"/>
      <c r="GX9" s="26"/>
      <c r="GY9" s="26"/>
      <c r="GZ9" s="26"/>
      <c r="HA9" s="26"/>
      <c r="HB9" s="26"/>
      <c r="HC9" s="26"/>
      <c r="HD9" s="26"/>
      <c r="HE9" s="26"/>
      <c r="HF9" s="26"/>
      <c r="HG9" s="26"/>
      <c r="HH9" s="26"/>
      <c r="HI9" s="26"/>
      <c r="HJ9" s="26"/>
      <c r="HK9" s="26"/>
      <c r="HL9" s="26"/>
      <c r="HM9" s="26"/>
      <c r="HN9" s="26"/>
      <c r="HO9" s="26"/>
      <c r="HP9" s="26"/>
      <c r="HQ9" s="26"/>
      <c r="HR9" s="26"/>
      <c r="HS9" s="26"/>
      <c r="HT9" s="26"/>
      <c r="HU9" s="26"/>
      <c r="HV9" s="26"/>
      <c r="HW9" s="26"/>
      <c r="HX9" s="26"/>
      <c r="HY9" s="26"/>
      <c r="HZ9" s="26"/>
      <c r="IA9" s="26"/>
      <c r="IB9" s="26"/>
      <c r="IC9" s="26"/>
      <c r="ID9" s="26"/>
      <c r="IE9" s="26"/>
      <c r="IF9" s="26"/>
      <c r="IG9" s="26"/>
      <c r="IH9" s="26"/>
      <c r="II9" s="26"/>
      <c r="IJ9" s="26"/>
      <c r="IK9" s="26"/>
      <c r="IL9" s="26"/>
      <c r="IM9" s="26"/>
      <c r="IN9" s="26"/>
      <c r="IO9" s="26"/>
      <c r="IP9" s="26"/>
      <c r="IQ9" s="26"/>
      <c r="IR9" s="26"/>
      <c r="IS9" s="26"/>
      <c r="IT9" s="26"/>
      <c r="IU9" s="26"/>
      <c r="IV9" s="26"/>
      <c r="IW9" s="26"/>
      <c r="IX9" s="26"/>
      <c r="IY9" s="26"/>
      <c r="IZ9" s="26"/>
      <c r="JA9" s="26"/>
      <c r="JB9" s="26"/>
      <c r="JC9" s="26"/>
      <c r="JD9" s="26"/>
      <c r="JE9" s="26"/>
      <c r="JF9" s="26"/>
      <c r="JG9" s="26"/>
      <c r="JH9" s="26"/>
      <c r="JI9" s="26"/>
      <c r="JJ9" s="26"/>
      <c r="JK9" s="26"/>
      <c r="JL9" s="26"/>
      <c r="JM9" s="26"/>
      <c r="JN9" s="26"/>
      <c r="JO9" s="26"/>
      <c r="JP9" s="26"/>
      <c r="JQ9" s="26"/>
      <c r="JR9" s="26"/>
      <c r="JS9" s="26"/>
      <c r="JT9" s="26"/>
      <c r="JU9" s="26"/>
      <c r="JV9" s="26"/>
      <c r="JW9" s="26"/>
      <c r="JX9" s="26"/>
      <c r="JY9" s="26"/>
      <c r="JZ9" s="26"/>
      <c r="KA9" s="26"/>
      <c r="KB9" s="26"/>
      <c r="KC9" s="26"/>
      <c r="KD9" s="26"/>
      <c r="KE9" s="26"/>
      <c r="KF9" s="26"/>
      <c r="KG9" s="26"/>
      <c r="KH9" s="26"/>
      <c r="KI9" s="26"/>
      <c r="KJ9" s="26"/>
      <c r="KK9" s="26"/>
      <c r="KL9" s="26"/>
      <c r="KM9" s="26"/>
      <c r="KN9" s="26"/>
      <c r="KO9" s="26"/>
      <c r="KP9" s="26"/>
      <c r="KQ9" s="26"/>
      <c r="KR9" s="26"/>
      <c r="KS9" s="26"/>
      <c r="KT9" s="26"/>
      <c r="KU9" s="26"/>
      <c r="KV9" s="26"/>
      <c r="KW9" s="26"/>
      <c r="KX9" s="26"/>
      <c r="KY9" s="26"/>
      <c r="KZ9" s="26"/>
      <c r="LA9" s="26"/>
      <c r="LB9" s="26"/>
      <c r="LC9" s="26"/>
      <c r="LD9" s="26"/>
      <c r="LE9" s="26"/>
      <c r="LF9" s="26"/>
      <c r="LG9" s="26"/>
      <c r="LH9" s="26"/>
      <c r="LI9" s="26"/>
      <c r="LJ9" s="26"/>
      <c r="LK9" s="26"/>
      <c r="LL9" s="26"/>
      <c r="LM9" s="26"/>
      <c r="LN9" s="26"/>
      <c r="LO9" s="26"/>
      <c r="LP9" s="26"/>
      <c r="LQ9" s="26"/>
      <c r="LR9" s="26"/>
      <c r="LS9" s="26"/>
      <c r="LT9" s="26"/>
      <c r="LU9" s="26"/>
      <c r="LV9" s="26"/>
      <c r="LW9" s="26"/>
      <c r="LX9" s="26"/>
      <c r="LY9" s="26"/>
      <c r="LZ9" s="26"/>
      <c r="MA9" s="26"/>
      <c r="MB9" s="26"/>
      <c r="MC9" s="26"/>
      <c r="MD9" s="26"/>
      <c r="ME9" s="26"/>
      <c r="MF9" s="26"/>
      <c r="MG9" s="26"/>
      <c r="MH9" s="26"/>
      <c r="MI9" s="26"/>
      <c r="MJ9" s="26"/>
      <c r="MK9" s="26"/>
      <c r="ML9" s="26"/>
      <c r="MM9" s="26"/>
      <c r="MN9" s="26"/>
      <c r="MO9" s="26"/>
      <c r="MP9" s="26"/>
      <c r="MQ9" s="26"/>
      <c r="MR9" s="26"/>
      <c r="MS9" s="26"/>
      <c r="MT9" s="26"/>
      <c r="MU9" s="26"/>
      <c r="MV9" s="26"/>
      <c r="MW9" s="26"/>
      <c r="MX9" s="26"/>
      <c r="MY9" s="26"/>
      <c r="MZ9" s="26"/>
      <c r="NA9" s="26"/>
      <c r="NB9" s="26"/>
      <c r="NC9" s="26"/>
      <c r="ND9" s="26"/>
      <c r="NE9" s="26"/>
      <c r="NF9" s="26"/>
      <c r="NG9" s="26"/>
      <c r="NH9" s="26"/>
      <c r="NI9" s="26"/>
      <c r="NJ9" s="26"/>
      <c r="NK9" s="26"/>
      <c r="NL9" s="26"/>
      <c r="NM9" s="26"/>
      <c r="NN9" s="26"/>
      <c r="NO9" s="26"/>
      <c r="NP9" s="26"/>
      <c r="NQ9" s="26"/>
      <c r="NR9" s="26"/>
      <c r="NS9" s="26"/>
      <c r="NT9" s="26"/>
      <c r="NU9" s="26"/>
      <c r="NV9" s="26"/>
      <c r="NW9" s="26"/>
      <c r="NX9" s="26"/>
      <c r="NY9" s="26"/>
      <c r="NZ9" s="26"/>
      <c r="OA9" s="26"/>
      <c r="OB9" s="26"/>
      <c r="OC9" s="26"/>
      <c r="OD9" s="26"/>
      <c r="OE9" s="26"/>
      <c r="OF9" s="26"/>
      <c r="OG9" s="26"/>
      <c r="OH9" s="26"/>
      <c r="OI9" s="26"/>
      <c r="OJ9" s="26"/>
      <c r="OK9" s="26"/>
      <c r="OL9" s="26"/>
      <c r="OM9" s="26"/>
      <c r="ON9" s="26"/>
      <c r="OO9" s="26"/>
      <c r="OP9" s="26"/>
      <c r="OQ9" s="26"/>
      <c r="OR9" s="26"/>
      <c r="OS9" s="26"/>
      <c r="OT9" s="26"/>
      <c r="OU9" s="26"/>
      <c r="OV9" s="26"/>
      <c r="OW9" s="26"/>
      <c r="OX9" s="26"/>
      <c r="OY9" s="26"/>
      <c r="OZ9" s="26"/>
      <c r="PA9" s="26"/>
      <c r="PB9" s="26"/>
      <c r="PC9" s="26"/>
      <c r="PD9" s="26"/>
      <c r="PE9" s="26"/>
      <c r="PF9" s="26"/>
      <c r="PG9" s="26"/>
      <c r="PH9" s="26"/>
      <c r="PI9" s="26"/>
      <c r="PJ9" s="26"/>
      <c r="PK9" s="26"/>
      <c r="PL9" s="26"/>
      <c r="PM9" s="26"/>
      <c r="PN9" s="26"/>
      <c r="PO9" s="26"/>
      <c r="PP9" s="26"/>
      <c r="PQ9" s="26"/>
      <c r="PR9" s="26"/>
      <c r="PS9" s="26"/>
      <c r="PT9" s="26"/>
      <c r="PU9" s="26"/>
      <c r="PV9" s="26"/>
      <c r="PW9" s="26"/>
      <c r="PX9" s="26"/>
      <c r="PY9" s="26"/>
      <c r="PZ9" s="26"/>
      <c r="QA9" s="26"/>
      <c r="QB9" s="26"/>
      <c r="QC9" s="26"/>
      <c r="QD9" s="26"/>
      <c r="QE9" s="26"/>
      <c r="QF9" s="26"/>
      <c r="QG9" s="26"/>
      <c r="QH9" s="26"/>
      <c r="QI9" s="26"/>
      <c r="QJ9" s="26"/>
      <c r="QK9" s="26"/>
      <c r="QL9" s="26"/>
      <c r="QM9" s="26"/>
      <c r="QN9" s="26"/>
      <c r="QO9" s="26"/>
      <c r="QP9" s="26"/>
      <c r="QQ9" s="26"/>
      <c r="QR9" s="26"/>
      <c r="QS9" s="26"/>
      <c r="QT9" s="26"/>
      <c r="QU9" s="26"/>
      <c r="QV9" s="26"/>
      <c r="QW9" s="26"/>
      <c r="QX9" s="26"/>
      <c r="QY9" s="26"/>
      <c r="QZ9" s="26"/>
      <c r="RA9" s="26"/>
      <c r="RB9" s="26"/>
      <c r="RC9" s="26"/>
      <c r="RD9" s="26"/>
      <c r="RE9" s="26"/>
      <c r="RF9" s="26"/>
      <c r="RG9" s="26"/>
      <c r="RH9" s="26"/>
      <c r="RI9" s="26"/>
      <c r="RJ9" s="26"/>
      <c r="RK9" s="26"/>
      <c r="RL9" s="26"/>
      <c r="RM9" s="26"/>
      <c r="RN9" s="26"/>
      <c r="RO9" s="26"/>
      <c r="RP9" s="26"/>
      <c r="RQ9" s="26"/>
      <c r="RR9" s="26"/>
      <c r="RS9" s="26"/>
      <c r="RT9" s="26"/>
      <c r="RU9" s="26"/>
      <c r="RV9" s="26"/>
      <c r="RW9" s="26"/>
      <c r="RX9" s="26"/>
      <c r="RY9" s="26"/>
      <c r="RZ9" s="26"/>
      <c r="SA9" s="26"/>
      <c r="SB9" s="26"/>
      <c r="SC9" s="26"/>
      <c r="SD9" s="26"/>
      <c r="SE9" s="26"/>
      <c r="SF9" s="26"/>
      <c r="SG9" s="26"/>
      <c r="SH9" s="26"/>
      <c r="SI9" s="26"/>
      <c r="SJ9" s="26"/>
      <c r="SK9" s="26"/>
      <c r="SL9" s="26"/>
      <c r="SM9" s="26"/>
      <c r="SN9" s="26"/>
      <c r="SO9" s="26"/>
      <c r="SP9" s="26"/>
      <c r="SQ9" s="26"/>
      <c r="SR9" s="26"/>
      <c r="SS9" s="26"/>
      <c r="ST9" s="26"/>
      <c r="SU9" s="26"/>
      <c r="SV9" s="26"/>
      <c r="SW9" s="26"/>
      <c r="SX9" s="26"/>
      <c r="SY9" s="26"/>
      <c r="SZ9" s="26"/>
      <c r="TA9" s="26"/>
      <c r="TB9" s="26"/>
      <c r="TC9" s="26"/>
      <c r="TD9" s="26"/>
      <c r="TE9" s="26"/>
      <c r="TF9" s="26"/>
      <c r="TG9" s="26"/>
      <c r="TH9" s="26"/>
      <c r="TI9" s="26"/>
      <c r="TJ9" s="26"/>
      <c r="TK9" s="26"/>
      <c r="TL9" s="26"/>
      <c r="TM9" s="26"/>
      <c r="TN9" s="26"/>
      <c r="TO9" s="26"/>
      <c r="TP9" s="26"/>
      <c r="TQ9" s="26"/>
      <c r="TR9" s="26"/>
      <c r="TS9" s="26"/>
      <c r="TT9" s="26"/>
      <c r="TU9" s="26"/>
      <c r="TV9" s="26"/>
      <c r="TW9" s="26"/>
      <c r="TX9" s="26"/>
      <c r="TY9" s="26"/>
      <c r="TZ9" s="26"/>
      <c r="UA9" s="26"/>
      <c r="UB9" s="26"/>
      <c r="UC9" s="26"/>
      <c r="UD9" s="26"/>
      <c r="UE9" s="26"/>
      <c r="UF9" s="26"/>
      <c r="UG9" s="26"/>
      <c r="UH9" s="26"/>
      <c r="UI9" s="26"/>
      <c r="UJ9" s="26"/>
      <c r="UK9" s="26"/>
      <c r="UL9" s="26"/>
      <c r="UM9" s="26"/>
      <c r="UN9" s="26"/>
      <c r="UO9" s="26"/>
      <c r="UP9" s="26"/>
      <c r="UQ9" s="26"/>
      <c r="UR9" s="26"/>
      <c r="US9" s="26"/>
      <c r="UT9" s="26"/>
      <c r="UU9" s="26"/>
      <c r="UV9" s="26"/>
      <c r="UW9" s="26"/>
      <c r="UX9" s="26"/>
      <c r="UY9" s="26"/>
      <c r="UZ9" s="26"/>
      <c r="VA9" s="26"/>
      <c r="VB9" s="26"/>
      <c r="VC9" s="26"/>
      <c r="VD9" s="26"/>
      <c r="VE9" s="26"/>
      <c r="VF9" s="26"/>
      <c r="VG9" s="26"/>
      <c r="VH9" s="26"/>
      <c r="VI9" s="26"/>
      <c r="VJ9" s="26"/>
      <c r="VK9" s="26"/>
      <c r="VL9" s="26"/>
      <c r="VM9" s="26"/>
      <c r="VN9" s="26"/>
      <c r="VO9" s="26"/>
      <c r="VP9" s="26"/>
      <c r="VQ9" s="26"/>
      <c r="VR9" s="26"/>
      <c r="VS9" s="26"/>
      <c r="VT9" s="26"/>
      <c r="VU9" s="26"/>
      <c r="VV9" s="26"/>
      <c r="VW9" s="26"/>
      <c r="VX9" s="26"/>
      <c r="VY9" s="26"/>
      <c r="VZ9" s="26"/>
      <c r="WA9" s="26"/>
      <c r="WB9" s="26"/>
      <c r="WC9" s="26"/>
      <c r="WD9" s="26"/>
      <c r="WE9" s="26"/>
      <c r="WF9" s="26"/>
      <c r="WG9" s="26"/>
      <c r="WH9" s="26"/>
      <c r="WI9" s="26"/>
      <c r="WJ9" s="26"/>
      <c r="WK9" s="26"/>
      <c r="WL9" s="26"/>
      <c r="WM9" s="26"/>
      <c r="WN9" s="26"/>
      <c r="WO9" s="26"/>
      <c r="WP9" s="26"/>
      <c r="WQ9" s="26"/>
      <c r="WR9" s="26"/>
      <c r="WS9" s="26"/>
      <c r="WT9" s="26"/>
      <c r="WU9" s="26"/>
      <c r="WV9" s="26"/>
      <c r="WW9" s="26"/>
      <c r="WX9" s="26"/>
      <c r="WY9" s="26"/>
      <c r="WZ9" s="26"/>
      <c r="XA9" s="26"/>
      <c r="XB9" s="26"/>
      <c r="XC9" s="26"/>
      <c r="XD9" s="26"/>
      <c r="XE9" s="26"/>
      <c r="XF9" s="26"/>
      <c r="XG9" s="26"/>
      <c r="XH9" s="26"/>
      <c r="XI9" s="26"/>
      <c r="XJ9" s="26"/>
      <c r="XK9" s="26"/>
      <c r="XL9" s="26"/>
      <c r="XM9" s="26"/>
      <c r="XN9" s="26"/>
      <c r="XO9" s="26"/>
      <c r="XP9" s="26"/>
      <c r="XQ9" s="26"/>
      <c r="XR9" s="26"/>
      <c r="XS9" s="26"/>
      <c r="XT9" s="26"/>
      <c r="XU9" s="26"/>
      <c r="XV9" s="26"/>
      <c r="XW9" s="26"/>
      <c r="XX9" s="26"/>
      <c r="XY9" s="26"/>
      <c r="XZ9" s="26"/>
      <c r="YA9" s="26"/>
      <c r="YB9" s="26"/>
      <c r="YC9" s="26"/>
      <c r="YD9" s="26"/>
      <c r="YE9" s="26"/>
      <c r="YF9" s="26"/>
      <c r="YG9" s="26"/>
      <c r="YH9" s="26"/>
      <c r="YI9" s="26"/>
      <c r="YJ9" s="26"/>
      <c r="YK9" s="26"/>
      <c r="YL9" s="26"/>
      <c r="YM9" s="26"/>
      <c r="YN9" s="26"/>
      <c r="YO9" s="26"/>
      <c r="YP9" s="26"/>
      <c r="YQ9" s="26"/>
      <c r="YR9" s="26"/>
      <c r="YS9" s="26"/>
      <c r="YT9" s="26"/>
      <c r="YU9" s="26"/>
      <c r="YV9" s="26"/>
      <c r="YW9" s="26"/>
      <c r="YX9" s="26"/>
      <c r="YY9" s="26"/>
      <c r="YZ9" s="26"/>
      <c r="ZA9" s="26"/>
      <c r="ZB9" s="26"/>
      <c r="ZC9" s="26"/>
      <c r="ZD9" s="26"/>
      <c r="ZE9" s="26"/>
      <c r="ZF9" s="26"/>
      <c r="ZG9" s="26"/>
      <c r="ZH9" s="26"/>
      <c r="ZI9" s="26"/>
      <c r="ZJ9" s="26"/>
      <c r="ZK9" s="26"/>
      <c r="ZL9" s="26"/>
      <c r="ZM9" s="26"/>
      <c r="ZN9" s="26"/>
      <c r="ZO9" s="26"/>
      <c r="ZP9" s="26"/>
      <c r="ZQ9" s="26"/>
      <c r="ZR9" s="26"/>
      <c r="ZS9" s="26"/>
      <c r="ZT9" s="26"/>
      <c r="ZU9" s="26"/>
      <c r="ZV9" s="26"/>
      <c r="ZW9" s="26"/>
      <c r="ZX9" s="26"/>
      <c r="ZY9" s="26"/>
      <c r="ZZ9" s="26"/>
      <c r="AAA9" s="26"/>
      <c r="AAB9" s="26"/>
      <c r="AAC9" s="26"/>
      <c r="AAD9" s="26"/>
      <c r="AAE9" s="26"/>
      <c r="AAF9" s="26"/>
      <c r="AAG9" s="26"/>
      <c r="AAH9" s="26"/>
      <c r="AAI9" s="26"/>
      <c r="AAJ9" s="26"/>
      <c r="AAK9" s="26"/>
      <c r="AAL9" s="26"/>
      <c r="AAM9" s="26"/>
      <c r="AAN9" s="26"/>
      <c r="AAO9" s="26"/>
      <c r="AAP9" s="26"/>
      <c r="AAQ9" s="26"/>
      <c r="AAR9" s="26"/>
      <c r="AAS9" s="26"/>
      <c r="AAT9" s="26"/>
      <c r="AAU9" s="26"/>
      <c r="AAV9" s="26"/>
      <c r="AAW9" s="26"/>
      <c r="AAX9" s="26"/>
      <c r="AAY9" s="26"/>
      <c r="AAZ9" s="26"/>
      <c r="ABA9" s="26"/>
      <c r="ABB9" s="26"/>
      <c r="ABC9" s="26"/>
      <c r="ABD9" s="26"/>
      <c r="ABE9" s="26"/>
      <c r="ABF9" s="26"/>
      <c r="ABG9" s="26"/>
      <c r="ABH9" s="26"/>
      <c r="ABI9" s="26"/>
      <c r="ABJ9" s="26"/>
      <c r="ABK9" s="26"/>
      <c r="ABL9" s="26"/>
      <c r="ABM9" s="26"/>
      <c r="ABN9" s="26"/>
      <c r="ABO9" s="26"/>
      <c r="ABP9" s="26"/>
      <c r="ABQ9" s="26"/>
      <c r="ABR9" s="26"/>
      <c r="ABS9" s="26"/>
      <c r="ABT9" s="26"/>
      <c r="ABU9" s="26"/>
      <c r="ABV9" s="26"/>
      <c r="ABW9" s="26"/>
      <c r="ABX9" s="26"/>
      <c r="ABY9" s="26"/>
      <c r="ABZ9" s="26"/>
      <c r="ACA9" s="26"/>
      <c r="ACB9" s="26"/>
      <c r="ACC9" s="26"/>
      <c r="ACD9" s="26"/>
      <c r="ACE9" s="26"/>
      <c r="ACF9" s="26"/>
      <c r="ACG9" s="26"/>
      <c r="ACH9" s="26"/>
      <c r="ACI9" s="26"/>
      <c r="ACJ9" s="26"/>
      <c r="ACK9" s="26"/>
      <c r="ACL9" s="26"/>
      <c r="ACM9" s="26"/>
      <c r="ACN9" s="26"/>
      <c r="ACO9" s="26"/>
      <c r="ACP9" s="26"/>
      <c r="ACQ9" s="26"/>
      <c r="ACR9" s="26"/>
      <c r="ACS9" s="26"/>
      <c r="ACT9" s="26"/>
      <c r="ACU9" s="26"/>
      <c r="ACV9" s="26"/>
      <c r="ACW9" s="26"/>
      <c r="ACX9" s="26"/>
      <c r="ACY9" s="26"/>
      <c r="ACZ9" s="26"/>
      <c r="ADA9" s="26"/>
      <c r="ADB9" s="26"/>
      <c r="ADC9" s="26"/>
      <c r="ADD9" s="26"/>
      <c r="ADE9" s="26"/>
      <c r="ADF9" s="26"/>
      <c r="ADG9" s="26"/>
      <c r="ADH9" s="26"/>
      <c r="ADI9" s="26"/>
      <c r="ADJ9" s="26"/>
      <c r="ADK9" s="26"/>
      <c r="ADL9" s="26"/>
      <c r="ADM9" s="26"/>
      <c r="ADN9" s="26"/>
      <c r="ADO9" s="26"/>
      <c r="ADP9" s="26"/>
      <c r="ADQ9" s="26"/>
      <c r="ADR9" s="26"/>
      <c r="ADS9" s="26"/>
      <c r="ADT9" s="26"/>
      <c r="ADU9" s="26"/>
      <c r="ADV9" s="26"/>
      <c r="ADW9" s="26"/>
      <c r="ADX9" s="26"/>
      <c r="ADY9" s="26"/>
      <c r="ADZ9" s="26"/>
      <c r="AEA9" s="26"/>
      <c r="AEB9" s="26"/>
      <c r="AEC9" s="26"/>
      <c r="AED9" s="26"/>
      <c r="AEE9" s="26"/>
      <c r="AEF9" s="26"/>
      <c r="AEG9" s="26"/>
      <c r="AEH9" s="26"/>
      <c r="AEI9" s="26"/>
      <c r="AEJ9" s="26"/>
      <c r="AEK9" s="26"/>
      <c r="AEL9" s="26"/>
      <c r="AEM9" s="26"/>
      <c r="AEN9" s="26"/>
      <c r="AEO9" s="26"/>
      <c r="AEP9" s="26"/>
      <c r="AEQ9" s="26"/>
      <c r="AER9" s="26"/>
      <c r="AES9" s="26"/>
      <c r="AET9" s="26"/>
      <c r="AEU9" s="26"/>
      <c r="AEV9" s="26"/>
      <c r="AEW9" s="26"/>
      <c r="AEX9" s="26"/>
      <c r="AEY9" s="26"/>
      <c r="AEZ9" s="26"/>
      <c r="AFA9" s="26"/>
      <c r="AFB9" s="26"/>
      <c r="AFC9" s="26"/>
      <c r="AFD9" s="26"/>
      <c r="AFE9" s="26"/>
      <c r="AFF9" s="26"/>
      <c r="AFG9" s="26"/>
      <c r="AFH9" s="26"/>
      <c r="AFI9" s="26"/>
      <c r="AFJ9" s="26"/>
      <c r="AFK9" s="26"/>
      <c r="AFL9" s="26"/>
      <c r="AFM9" s="26"/>
      <c r="AFN9" s="26"/>
      <c r="AFO9" s="26"/>
      <c r="AFP9" s="26"/>
      <c r="AFQ9" s="26"/>
      <c r="AFR9" s="26"/>
      <c r="AFS9" s="26"/>
      <c r="AFT9" s="26"/>
      <c r="AFU9" s="26"/>
      <c r="AFV9" s="26"/>
      <c r="AFW9" s="26"/>
      <c r="AFX9" s="26"/>
      <c r="AFY9" s="26"/>
      <c r="AFZ9" s="26"/>
      <c r="AGA9" s="26"/>
      <c r="AGB9" s="26"/>
      <c r="AGC9" s="26"/>
      <c r="AGD9" s="26"/>
      <c r="AGE9" s="26"/>
      <c r="AGF9" s="26"/>
      <c r="AGG9" s="26"/>
      <c r="AGH9" s="26"/>
      <c r="AGI9" s="26"/>
      <c r="AGJ9" s="26"/>
      <c r="AGK9" s="26"/>
      <c r="AGL9" s="26"/>
      <c r="AGM9" s="26"/>
      <c r="AGN9" s="26"/>
      <c r="AGO9" s="26"/>
      <c r="AGP9" s="26"/>
      <c r="AGQ9" s="26"/>
      <c r="AGR9" s="26"/>
      <c r="AGS9" s="26"/>
      <c r="AGT9" s="26"/>
      <c r="AGU9" s="26"/>
      <c r="AGV9" s="26"/>
      <c r="AGW9" s="26"/>
      <c r="AGX9" s="26"/>
      <c r="AGY9" s="26"/>
      <c r="AGZ9" s="26"/>
      <c r="AHA9" s="26"/>
      <c r="AHB9" s="26"/>
      <c r="AHC9" s="26"/>
      <c r="AHD9" s="26"/>
      <c r="AHE9" s="26"/>
      <c r="AHF9" s="26"/>
      <c r="AHG9" s="26"/>
      <c r="AHH9" s="26"/>
      <c r="AHI9" s="26"/>
      <c r="AHJ9" s="26"/>
      <c r="AHK9" s="26"/>
      <c r="AHL9" s="26"/>
      <c r="AHM9" s="26"/>
      <c r="AHN9" s="26"/>
      <c r="AHO9" s="26"/>
      <c r="AHP9" s="26"/>
      <c r="AHQ9" s="26"/>
      <c r="AHR9" s="26"/>
      <c r="AHS9" s="26"/>
      <c r="AHT9" s="26"/>
      <c r="AHU9" s="26"/>
      <c r="AHV9" s="26"/>
      <c r="AHW9" s="26"/>
      <c r="AHX9" s="26"/>
      <c r="AHY9" s="26"/>
      <c r="AHZ9" s="26"/>
      <c r="AIA9" s="26"/>
      <c r="AIB9" s="26"/>
      <c r="AIC9" s="26"/>
      <c r="AID9" s="26"/>
      <c r="AIE9" s="26"/>
      <c r="AIF9" s="26"/>
      <c r="AIG9" s="26"/>
      <c r="AIH9" s="26"/>
      <c r="AII9" s="26"/>
      <c r="AIJ9" s="26"/>
      <c r="AIK9" s="26"/>
      <c r="AIL9" s="26"/>
      <c r="AIM9" s="26"/>
      <c r="AIN9" s="26"/>
      <c r="AIO9" s="26"/>
      <c r="AIP9" s="26"/>
      <c r="AIQ9" s="26"/>
      <c r="AIR9" s="26"/>
      <c r="AIS9" s="26"/>
      <c r="AIT9" s="26"/>
      <c r="AIU9" s="26"/>
      <c r="AIV9" s="26"/>
      <c r="AIW9" s="26"/>
      <c r="AIX9" s="26"/>
      <c r="AIY9" s="26"/>
      <c r="AIZ9" s="26"/>
      <c r="AJA9" s="26"/>
      <c r="AJB9" s="26"/>
      <c r="AJC9" s="26"/>
      <c r="AJD9" s="26"/>
      <c r="AJE9" s="26"/>
      <c r="AJF9" s="26"/>
      <c r="AJG9" s="26"/>
      <c r="AJH9" s="26"/>
      <c r="AJI9" s="26"/>
      <c r="AJJ9" s="26"/>
      <c r="AJK9" s="26"/>
      <c r="AJL9" s="26"/>
      <c r="AJM9" s="26"/>
      <c r="AJN9" s="26"/>
      <c r="AJO9" s="26"/>
      <c r="AJP9" s="26"/>
      <c r="AJQ9" s="26"/>
      <c r="AJR9" s="26"/>
      <c r="AJS9" s="26"/>
      <c r="AJT9" s="26"/>
      <c r="AJU9" s="26"/>
      <c r="AJV9" s="26"/>
      <c r="AJW9" s="26"/>
      <c r="AJX9" s="26"/>
      <c r="AJY9" s="26"/>
      <c r="AJZ9" s="26"/>
      <c r="AKA9" s="26"/>
      <c r="AKB9" s="26"/>
      <c r="AKC9" s="26"/>
      <c r="AKD9" s="26"/>
      <c r="AKE9" s="26"/>
      <c r="AKF9" s="26"/>
      <c r="AKG9" s="26"/>
      <c r="AKH9" s="26"/>
      <c r="AKI9" s="26"/>
      <c r="AKJ9" s="26"/>
      <c r="AKK9" s="26"/>
      <c r="AKL9" s="26"/>
      <c r="AKM9" s="26"/>
      <c r="AKN9" s="26"/>
      <c r="AKO9" s="26"/>
      <c r="AKP9" s="26"/>
      <c r="AKQ9" s="26"/>
      <c r="AKR9" s="26"/>
      <c r="AKS9" s="26"/>
      <c r="AKT9" s="26"/>
      <c r="AKU9" s="26"/>
      <c r="AKV9" s="26"/>
      <c r="AKW9" s="26"/>
      <c r="AKX9" s="26"/>
      <c r="AKY9" s="26"/>
      <c r="AKZ9" s="26"/>
      <c r="ALA9" s="26"/>
      <c r="ALB9" s="26"/>
      <c r="ALC9" s="26"/>
      <c r="ALD9" s="26"/>
      <c r="ALE9" s="26"/>
      <c r="ALF9" s="26"/>
      <c r="ALG9" s="26"/>
      <c r="ALH9" s="26"/>
      <c r="ALI9" s="26"/>
      <c r="ALJ9" s="26"/>
      <c r="ALK9" s="26"/>
      <c r="ALL9" s="26"/>
      <c r="ALM9" s="26"/>
      <c r="ALN9" s="26"/>
      <c r="ALO9" s="26"/>
      <c r="ALP9" s="26"/>
      <c r="ALQ9" s="26"/>
      <c r="ALR9" s="26"/>
      <c r="ALS9" s="26"/>
      <c r="ALT9" s="26"/>
      <c r="ALU9" s="26"/>
      <c r="ALV9" s="26"/>
      <c r="ALW9" s="26"/>
      <c r="ALX9" s="26"/>
      <c r="ALY9" s="26"/>
      <c r="ALZ9" s="26"/>
      <c r="AMA9" s="26"/>
      <c r="AMB9" s="26"/>
      <c r="AMC9" s="26"/>
      <c r="AMD9" s="26"/>
      <c r="AME9" s="26"/>
      <c r="AMF9" s="26"/>
      <c r="AMG9" s="26"/>
      <c r="AMH9" s="26"/>
      <c r="AMI9" s="26"/>
      <c r="AMJ9" s="26"/>
    </row>
    <row ht="18" customHeight="1" r="10">
      <c r="A10" s="19"/>
      <c r="B10" s="27"/>
      <c r="C10" s="28"/>
      <c r="D10" s="28"/>
      <c r="E10" s="28"/>
      <c r="F10" s="28"/>
      <c r="G10" s="28"/>
      <c r="H10" s="29"/>
      <c r="I10" s="30" t="s">
        <v>12</v>
      </c>
      <c r="J10" s="30"/>
      <c r="K10" s="30"/>
      <c r="L10" s="31"/>
      <c r="M10" s="28"/>
      <c r="N10" s="28"/>
      <c r="O10" s="28"/>
      <c r="P10" s="28"/>
      <c r="Q10" s="28"/>
      <c r="R10" s="28"/>
      <c r="S10" s="28"/>
      <c r="T10" s="28"/>
      <c r="U10" s="28"/>
      <c r="V10" s="32"/>
      <c r="W10" s="33"/>
    </row>
    <row ht="30" customHeight="1" r="11">
      <c r="A11" s="34" t="s">
        <v>13</v>
      </c>
      <c r="B11" s="35"/>
      <c r="C11" s="36"/>
      <c r="D11" s="36"/>
      <c r="E11" s="37"/>
      <c r="F11" s="38" t="s">
        <v>14</v>
      </c>
      <c r="G11" s="38"/>
      <c r="H11" s="39"/>
      <c r="I11" s="40" t="s">
        <v>15</v>
      </c>
      <c r="J11" s="41"/>
      <c r="K11" s="42" t="s">
        <v>16</v>
      </c>
      <c r="L11" s="43"/>
      <c r="M11" s="44"/>
      <c r="N11" s="44"/>
      <c r="O11" s="45" t="s">
        <v>17</v>
      </c>
      <c r="P11" s="45"/>
      <c r="Q11" s="45"/>
      <c r="R11" s="45"/>
      <c r="S11" s="45"/>
      <c r="T11" s="45"/>
      <c r="U11" s="46"/>
      <c r="V11" s="47" t="s">
        <v>18</v>
      </c>
      <c r="W11" s="33"/>
    </row>
    <row ht="40.899999999999999" customHeight="1" r="12">
      <c r="A12" s="34"/>
      <c r="B12" s="48"/>
      <c r="C12" s="49" t="s">
        <v>19</v>
      </c>
      <c r="D12" s="50" t="s">
        <v>20</v>
      </c>
      <c r="E12" s="51" t="s">
        <v>21</v>
      </c>
      <c r="F12" s="52" t="s">
        <v>22</v>
      </c>
      <c r="G12" s="52"/>
      <c r="H12" s="53"/>
      <c r="I12" s="54">
        <v>0.5</v>
      </c>
      <c r="J12" s="55"/>
      <c r="K12" s="56">
        <v>5</v>
      </c>
      <c r="L12" s="57"/>
      <c r="M12" s="58"/>
      <c r="N12" s="59"/>
      <c r="O12" s="60" t="s">
        <v>23</v>
      </c>
      <c r="P12" s="60"/>
      <c r="Q12" s="60"/>
      <c r="R12" s="60"/>
      <c r="S12" s="60"/>
      <c r="T12" s="60"/>
      <c r="U12" s="61"/>
      <c r="V12" s="62" t="s">
        <v>24</v>
      </c>
      <c r="W12" s="33"/>
    </row>
    <row ht="25.149999999999999" customHeight="1" r="13">
      <c r="A13" s="34"/>
      <c r="B13" s="48"/>
      <c r="C13" s="49"/>
      <c r="D13" s="50"/>
      <c r="E13" s="63"/>
      <c r="F13" s="64"/>
      <c r="G13" s="64"/>
      <c r="H13" s="53"/>
      <c r="I13" s="65"/>
      <c r="J13" s="55"/>
      <c r="K13" s="66"/>
      <c r="L13" s="57"/>
      <c r="M13" s="58"/>
      <c r="N13" s="59"/>
      <c r="O13" s="60"/>
      <c r="P13" s="60"/>
      <c r="Q13" s="60"/>
      <c r="R13" s="60"/>
      <c r="S13" s="60"/>
      <c r="T13" s="60"/>
      <c r="U13" s="61"/>
      <c r="V13" s="62"/>
      <c r="W13" s="33"/>
    </row>
    <row ht="25.149999999999999" customHeight="1" r="14">
      <c r="A14" s="67" t="s">
        <v>25</v>
      </c>
      <c r="B14" s="48"/>
      <c r="C14" s="49"/>
      <c r="D14" s="50" t="s">
        <v>26</v>
      </c>
      <c r="E14" s="68" t="s">
        <v>27</v>
      </c>
      <c r="F14" s="69" t="s">
        <v>28</v>
      </c>
      <c r="G14" s="69"/>
      <c r="H14" s="53"/>
      <c r="I14" s="70"/>
      <c r="J14" s="55"/>
      <c r="K14" s="71"/>
      <c r="L14" s="57"/>
      <c r="M14" s="58"/>
      <c r="N14" s="59"/>
      <c r="O14" s="72" t="s">
        <v>28</v>
      </c>
      <c r="P14" s="72"/>
      <c r="Q14" s="72"/>
      <c r="R14" s="72"/>
      <c r="S14" s="72"/>
      <c r="T14" s="72"/>
      <c r="U14" s="61"/>
      <c r="V14" s="62"/>
      <c r="W14" s="33"/>
    </row>
    <row ht="25.149999999999999" customHeight="1" r="15">
      <c r="A15" s="73" t="s">
        <v>29</v>
      </c>
      <c r="B15" s="48"/>
      <c r="C15" s="49"/>
      <c r="D15" s="50"/>
      <c r="E15" s="68"/>
      <c r="F15" s="69"/>
      <c r="G15" s="69"/>
      <c r="H15" s="53"/>
      <c r="I15" s="70"/>
      <c r="J15" s="55"/>
      <c r="K15" s="71"/>
      <c r="L15" s="57"/>
      <c r="M15" s="58"/>
      <c r="N15" s="59"/>
      <c r="O15" s="72"/>
      <c r="P15" s="72"/>
      <c r="Q15" s="72"/>
      <c r="R15" s="72"/>
      <c r="S15" s="72"/>
      <c r="T15" s="72"/>
      <c r="U15" s="61"/>
      <c r="V15" s="62"/>
      <c r="W15" s="33"/>
    </row>
    <row ht="10.9" customHeight="1" r="16">
      <c r="A16" s="73"/>
      <c r="B16" s="48"/>
      <c r="C16" s="74"/>
      <c r="D16" s="74"/>
      <c r="E16" s="75"/>
      <c r="F16" s="75"/>
      <c r="G16" s="75"/>
      <c r="H16" s="76"/>
      <c r="I16" s="77"/>
      <c r="J16" s="78"/>
      <c r="K16" s="79"/>
      <c r="L16" s="80"/>
      <c r="M16" s="81"/>
      <c r="N16" s="81"/>
      <c r="O16" s="82"/>
      <c r="P16" s="82"/>
      <c r="Q16" s="82"/>
      <c r="R16" s="82"/>
      <c r="S16" s="82"/>
      <c r="T16" s="75"/>
      <c r="U16" s="83"/>
      <c r="V16" s="62"/>
      <c r="W16" s="33"/>
    </row>
    <row ht="16.149999999999999" customHeight="1" r="17">
      <c r="A17" s="73"/>
      <c r="B17" s="48"/>
      <c r="C17" s="84"/>
      <c r="D17" s="84"/>
      <c r="E17" s="85"/>
      <c r="F17" s="85"/>
      <c r="G17" s="85"/>
      <c r="H17" s="86"/>
      <c r="I17" s="87"/>
      <c r="J17" s="87"/>
      <c r="K17" s="88"/>
      <c r="L17" s="88"/>
      <c r="M17" s="81"/>
      <c r="N17" s="86"/>
      <c r="O17" s="30" t="s">
        <v>30</v>
      </c>
      <c r="P17" s="30"/>
      <c r="Q17" s="30"/>
      <c r="R17" s="30"/>
      <c r="S17" s="85"/>
      <c r="T17" s="85"/>
      <c r="U17" s="83"/>
      <c r="V17" s="62"/>
      <c r="W17" s="33"/>
    </row>
    <row ht="26.649999999999999" customHeight="1" r="18">
      <c r="A18" s="73"/>
      <c r="B18" s="48"/>
      <c r="C18" s="89"/>
      <c r="D18" s="89"/>
      <c r="E18" s="90"/>
      <c r="F18" s="38" t="s">
        <v>14</v>
      </c>
      <c r="G18" s="38" t="s">
        <v>31</v>
      </c>
      <c r="H18" s="91"/>
      <c r="I18" s="92"/>
      <c r="J18" s="93"/>
      <c r="K18" s="94"/>
      <c r="L18" s="95"/>
      <c r="M18" s="81"/>
      <c r="N18" s="96"/>
      <c r="O18" s="97" t="s">
        <v>15</v>
      </c>
      <c r="P18" s="41"/>
      <c r="Q18" s="98" t="s">
        <v>16</v>
      </c>
      <c r="R18" s="43"/>
      <c r="S18" s="81"/>
      <c r="T18" s="99" t="s">
        <v>17</v>
      </c>
      <c r="U18" s="83"/>
      <c r="V18" s="62"/>
      <c r="W18" s="33"/>
    </row>
    <row ht="32.100000000000001" customHeight="1" r="19">
      <c r="A19" s="73"/>
      <c r="B19" s="48"/>
      <c r="C19" s="49" t="s">
        <v>32</v>
      </c>
      <c r="D19" s="100" t="s">
        <v>20</v>
      </c>
      <c r="E19" s="101" t="s">
        <v>27</v>
      </c>
      <c r="F19" s="101" t="s">
        <v>28</v>
      </c>
      <c r="G19" s="102" t="s">
        <v>33</v>
      </c>
      <c r="H19" s="53"/>
      <c r="I19" s="103"/>
      <c r="J19" s="55"/>
      <c r="K19" s="104"/>
      <c r="L19" s="57"/>
      <c r="M19" s="58"/>
      <c r="N19" s="39"/>
      <c r="O19" s="103"/>
      <c r="P19" s="55"/>
      <c r="Q19" s="104"/>
      <c r="R19" s="57"/>
      <c r="S19" s="59"/>
      <c r="T19" s="105" t="s">
        <v>28</v>
      </c>
      <c r="U19" s="61"/>
      <c r="V19" s="62"/>
      <c r="W19" s="33"/>
    </row>
    <row ht="46.149999999999999" customHeight="1" r="20">
      <c r="A20" s="73"/>
      <c r="B20" s="106"/>
      <c r="C20" s="49"/>
      <c r="D20" s="100" t="str">
        <f>D14</f>
        <v>Expression</v>
      </c>
      <c r="E20" s="107" t="s">
        <v>34</v>
      </c>
      <c r="F20" s="108" t="s">
        <v>35</v>
      </c>
      <c r="G20" s="102" t="s">
        <v>33</v>
      </c>
      <c r="H20" s="53"/>
      <c r="I20" s="109">
        <v>0.5</v>
      </c>
      <c r="J20" s="110"/>
      <c r="K20" s="111">
        <f>I20*10</f>
        <v>5</v>
      </c>
      <c r="L20" s="112"/>
      <c r="M20" s="84"/>
      <c r="N20" s="113"/>
      <c r="O20" s="109">
        <v>1</v>
      </c>
      <c r="P20" s="110"/>
      <c r="Q20" s="111">
        <f>O20*10</f>
        <v>10</v>
      </c>
      <c r="R20" s="57"/>
      <c r="S20" s="59"/>
      <c r="T20" s="114" t="s">
        <v>23</v>
      </c>
      <c r="U20" s="61"/>
      <c r="V20" s="62"/>
      <c r="W20" s="25"/>
    </row>
    <row ht="21" customHeight="1" r="21">
      <c r="A21" s="73"/>
      <c r="B21" s="115"/>
      <c r="C21" s="116"/>
      <c r="D21" s="116"/>
      <c r="E21" s="117" t="str">
        <f>IF(SUM(I12:I20)=1,"","le total des pourcentages est différent de 100")</f>
        <v/>
      </c>
      <c r="F21" s="118"/>
      <c r="G21" s="117"/>
      <c r="H21" s="119"/>
      <c r="I21" s="120">
        <f>IF(AND(I12&lt;=0.5,I13&lt;=0.5,I13&lt;=0.5,I14&lt;=0.5,I15&lt;=0.5,I19&lt;=0.5,I20&lt;=0.5)=TRUE(),SUM(I12:I20),"Erreur")</f>
        <v>1</v>
      </c>
      <c r="J21" s="121"/>
      <c r="K21" s="122">
        <f>IF(AND(K12&lt;=(SUM(K12:K20)/2),K13&lt;=(SUM(K12:K20)/2),K14&lt;=(SUM(K12:K20)/2),K15&lt;=(SUM(K12:K20)/2),K19&lt;=(SUM(K12:K20)/2),K20&lt;=(SUM(K12:K20)/2))=TRUE(),SUM(K12:K20),"Erreur")</f>
        <v>10</v>
      </c>
      <c r="L21" s="123"/>
      <c r="M21" s="124"/>
      <c r="N21" s="125"/>
      <c r="O21" s="120">
        <f>SUM(O19:O20)</f>
        <v>1</v>
      </c>
      <c r="P21" s="121"/>
      <c r="Q21" s="122">
        <f>SUM(Q19:Q20)</f>
        <v>10</v>
      </c>
      <c r="R21" s="126"/>
      <c r="S21" s="127"/>
      <c r="T21" s="128" t="str">
        <f>IF(SUM(O19:O20)=1,"","le total des pourcentages est différent de 100")</f>
        <v/>
      </c>
      <c r="U21" s="127"/>
      <c r="V21" s="129"/>
      <c r="W21" s="130"/>
    </row>
    <row ht="15.6" customHeight="1" r="22">
      <c r="A22" s="73"/>
      <c r="B22" s="115"/>
      <c r="C22" s="81"/>
      <c r="D22" s="81"/>
      <c r="E22" s="131" t="str">
        <f>IF(AND(I12&lt;=0.5,I13&lt;=0.5,I13&lt;=0.5,I14&lt;=0.5,I15&lt;=0.5,I19&lt;=0.5,I20&lt;=0.5)=TRUE(),"","il y a des épreuves qui dépassent les 50%")</f>
        <v/>
      </c>
      <c r="F22" s="132"/>
      <c r="G22" s="132"/>
      <c r="H22" s="133"/>
      <c r="I22" s="88"/>
      <c r="J22" s="88"/>
      <c r="K22" s="88"/>
      <c r="L22" s="88"/>
      <c r="M22" s="81"/>
      <c r="N22" s="133"/>
      <c r="O22" s="88"/>
      <c r="P22" s="88"/>
      <c r="Q22" s="88"/>
      <c r="R22" s="88"/>
      <c r="S22" s="81"/>
      <c r="T22" s="81"/>
      <c r="U22" s="81"/>
      <c r="V22" s="134"/>
      <c r="W22" s="33"/>
    </row>
    <row ht="16.149999999999999" customHeight="1" r="23">
      <c r="A23" s="135"/>
      <c r="B23" s="115"/>
      <c r="C23" s="81"/>
      <c r="D23" s="81"/>
      <c r="E23" s="131" t="str">
        <f>IF(AND(ISBLANK(G19),ISBLANK(G20)),"indiquer obligatoirement la période de l'évaluation finale","")</f>
        <v/>
      </c>
      <c r="F23" s="132"/>
      <c r="G23" s="132"/>
      <c r="H23" s="132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134"/>
      <c r="W23" s="33"/>
    </row>
    <row ht="14.1" customHeight="1" r="24">
      <c r="A24" s="136"/>
      <c r="B24" s="137"/>
      <c r="C24" s="138"/>
      <c r="D24" s="138"/>
      <c r="E24" s="139"/>
      <c r="F24" s="139"/>
      <c r="G24" s="139"/>
      <c r="H24" s="139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40"/>
      <c r="W24" s="33"/>
    </row>
    <row ht="15" customHeight="1" r="25">
      <c r="A25" s="141"/>
      <c r="B25" s="142"/>
      <c r="C25" s="143"/>
      <c r="D25" s="143"/>
      <c r="E25" s="144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5"/>
    </row>
    <row ht="23.25" customHeight="1" r="26">
      <c r="A26" s="146" t="s">
        <v>36</v>
      </c>
      <c r="B26" s="147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33"/>
    </row>
    <row ht="23.25" customHeight="1" r="27">
      <c r="A27" s="146"/>
      <c r="B27" s="148"/>
      <c r="C27" s="28"/>
      <c r="D27" s="28"/>
      <c r="E27" s="28"/>
      <c r="F27" s="28"/>
      <c r="G27" s="28"/>
      <c r="H27" s="29"/>
      <c r="I27" s="30" t="s">
        <v>12</v>
      </c>
      <c r="J27" s="30"/>
      <c r="K27" s="30"/>
      <c r="L27" s="31"/>
      <c r="M27" s="28"/>
      <c r="N27" s="28"/>
      <c r="O27" s="28"/>
      <c r="P27" s="28"/>
      <c r="Q27" s="28"/>
      <c r="R27" s="28"/>
      <c r="S27" s="28"/>
      <c r="T27" s="28"/>
      <c r="U27" s="28"/>
      <c r="V27" s="32"/>
      <c r="W27" s="33"/>
    </row>
    <row ht="25.5" customHeight="1" r="28">
      <c r="A28" s="146"/>
      <c r="B28" s="149"/>
      <c r="C28" s="36"/>
      <c r="D28" s="36"/>
      <c r="E28" s="37"/>
      <c r="F28" s="38" t="s">
        <v>14</v>
      </c>
      <c r="G28" s="38"/>
      <c r="H28" s="39"/>
      <c r="I28" s="40" t="s">
        <v>15</v>
      </c>
      <c r="J28" s="41"/>
      <c r="K28" s="42" t="s">
        <v>16</v>
      </c>
      <c r="L28" s="43"/>
      <c r="M28" s="44"/>
      <c r="N28" s="44"/>
      <c r="O28" s="45" t="s">
        <v>17</v>
      </c>
      <c r="P28" s="45"/>
      <c r="Q28" s="45"/>
      <c r="R28" s="45"/>
      <c r="S28" s="45"/>
      <c r="T28" s="45"/>
      <c r="U28" s="46"/>
      <c r="V28" s="47" t="s">
        <v>18</v>
      </c>
      <c r="W28" s="25"/>
    </row>
    <row ht="36" customHeight="1" r="29">
      <c r="A29" s="150" t="s">
        <v>37</v>
      </c>
      <c r="B29" s="151"/>
      <c r="C29" s="49" t="s">
        <v>19</v>
      </c>
      <c r="D29" s="152" t="s">
        <v>38</v>
      </c>
      <c r="E29" s="107" t="s">
        <v>39</v>
      </c>
      <c r="F29" s="69" t="s">
        <v>40</v>
      </c>
      <c r="G29" s="69"/>
      <c r="H29" s="53"/>
      <c r="I29" s="153">
        <v>0.5</v>
      </c>
      <c r="J29" s="55"/>
      <c r="K29" s="154">
        <v>5</v>
      </c>
      <c r="L29" s="57"/>
      <c r="M29" s="58"/>
      <c r="N29" s="59"/>
      <c r="O29" s="60" t="s">
        <v>23</v>
      </c>
      <c r="P29" s="60"/>
      <c r="Q29" s="60"/>
      <c r="R29" s="60"/>
      <c r="S29" s="60"/>
      <c r="T29" s="60"/>
      <c r="U29" s="61"/>
      <c r="V29" s="62" t="s">
        <v>24</v>
      </c>
      <c r="W29" s="25"/>
    </row>
    <row ht="21.600000000000001" customHeight="1" r="30">
      <c r="A30" s="150"/>
      <c r="B30" s="151"/>
      <c r="C30" s="49"/>
      <c r="D30" s="152"/>
      <c r="E30" s="107"/>
      <c r="F30" s="69"/>
      <c r="G30" s="69"/>
      <c r="H30" s="53"/>
      <c r="I30" s="153"/>
      <c r="J30" s="55"/>
      <c r="K30" s="154"/>
      <c r="L30" s="57"/>
      <c r="M30" s="58"/>
      <c r="N30" s="59"/>
      <c r="O30" s="60"/>
      <c r="P30" s="60"/>
      <c r="Q30" s="60"/>
      <c r="R30" s="60"/>
      <c r="S30" s="60"/>
      <c r="T30" s="60"/>
      <c r="U30" s="61"/>
      <c r="V30" s="62"/>
      <c r="W30" s="25"/>
    </row>
    <row ht="32.25" customHeight="1" r="31">
      <c r="A31" s="150"/>
      <c r="B31" s="151"/>
      <c r="C31" s="49"/>
      <c r="D31" s="155" t="s">
        <v>41</v>
      </c>
      <c r="E31" s="107" t="s">
        <v>27</v>
      </c>
      <c r="F31" s="69" t="s">
        <v>28</v>
      </c>
      <c r="G31" s="69"/>
      <c r="H31" s="53"/>
      <c r="I31" s="109"/>
      <c r="J31" s="55"/>
      <c r="K31" s="71"/>
      <c r="L31" s="57"/>
      <c r="M31" s="58"/>
      <c r="N31" s="59"/>
      <c r="O31" s="60" t="s">
        <v>23</v>
      </c>
      <c r="P31" s="60"/>
      <c r="Q31" s="60"/>
      <c r="R31" s="60"/>
      <c r="S31" s="60"/>
      <c r="T31" s="60"/>
      <c r="U31" s="61"/>
      <c r="V31" s="62"/>
      <c r="W31" s="25"/>
    </row>
    <row ht="21.600000000000001" customHeight="1" r="32">
      <c r="A32" s="156" t="s">
        <v>25</v>
      </c>
      <c r="B32" s="151"/>
      <c r="C32" s="49"/>
      <c r="D32" s="155"/>
      <c r="E32" s="107"/>
      <c r="F32" s="69"/>
      <c r="G32" s="69"/>
      <c r="H32" s="53"/>
      <c r="I32" s="109"/>
      <c r="J32" s="55"/>
      <c r="K32" s="71"/>
      <c r="L32" s="57"/>
      <c r="M32" s="58"/>
      <c r="N32" s="59"/>
      <c r="O32" s="60"/>
      <c r="P32" s="60"/>
      <c r="Q32" s="60"/>
      <c r="R32" s="60"/>
      <c r="S32" s="60"/>
      <c r="T32" s="60"/>
      <c r="U32" s="61"/>
      <c r="V32" s="62"/>
      <c r="W32" s="25"/>
    </row>
    <row ht="15" customHeight="1" r="33">
      <c r="A33" s="157" t="s">
        <v>42</v>
      </c>
      <c r="B33" s="151"/>
      <c r="C33" s="74"/>
      <c r="D33" s="74"/>
      <c r="E33" s="158"/>
      <c r="F33" s="75"/>
      <c r="G33" s="75"/>
      <c r="H33" s="76"/>
      <c r="I33" s="159"/>
      <c r="J33" s="78"/>
      <c r="K33" s="160"/>
      <c r="L33" s="80"/>
      <c r="M33" s="81"/>
      <c r="N33" s="81"/>
      <c r="O33" s="82"/>
      <c r="P33" s="82"/>
      <c r="Q33" s="82"/>
      <c r="R33" s="82"/>
      <c r="S33" s="82"/>
      <c r="T33" s="75"/>
      <c r="U33" s="83"/>
      <c r="V33" s="62"/>
      <c r="W33" s="33"/>
    </row>
    <row ht="16.149999999999999" customHeight="1" r="34">
      <c r="A34" s="157"/>
      <c r="B34" s="151"/>
      <c r="C34" s="84"/>
      <c r="D34" s="161"/>
      <c r="E34" s="162"/>
      <c r="F34" s="85"/>
      <c r="G34" s="85"/>
      <c r="H34" s="86"/>
      <c r="I34" s="163"/>
      <c r="J34" s="87"/>
      <c r="K34" s="164"/>
      <c r="L34" s="88"/>
      <c r="M34" s="81"/>
      <c r="N34" s="86"/>
      <c r="O34" s="30" t="s">
        <v>30</v>
      </c>
      <c r="P34" s="30"/>
      <c r="Q34" s="30"/>
      <c r="R34" s="30"/>
      <c r="S34" s="85"/>
      <c r="T34" s="85"/>
      <c r="U34" s="83"/>
      <c r="V34" s="62"/>
      <c r="W34" s="33"/>
    </row>
    <row ht="28.5" customHeight="1" r="35">
      <c r="A35" s="157"/>
      <c r="B35" s="151"/>
      <c r="C35" s="89"/>
      <c r="D35" s="89"/>
      <c r="E35" s="90"/>
      <c r="F35" s="38" t="s">
        <v>14</v>
      </c>
      <c r="G35" s="38" t="s">
        <v>31</v>
      </c>
      <c r="H35" s="91"/>
      <c r="I35" s="165"/>
      <c r="J35" s="93"/>
      <c r="K35" s="166"/>
      <c r="L35" s="95"/>
      <c r="M35" s="81"/>
      <c r="N35" s="96"/>
      <c r="O35" s="97" t="s">
        <v>15</v>
      </c>
      <c r="P35" s="41"/>
      <c r="Q35" s="98" t="s">
        <v>16</v>
      </c>
      <c r="R35" s="43"/>
      <c r="S35" s="81"/>
      <c r="T35" s="99" t="s">
        <v>17</v>
      </c>
      <c r="U35" s="83"/>
      <c r="V35" s="62"/>
      <c r="W35" s="33"/>
    </row>
    <row ht="42.75" customHeight="1" r="36">
      <c r="A36" s="157"/>
      <c r="B36" s="151"/>
      <c r="C36" s="49" t="s">
        <v>32</v>
      </c>
      <c r="D36" s="100" t="s">
        <v>43</v>
      </c>
      <c r="E36" s="108" t="s">
        <v>44</v>
      </c>
      <c r="F36" s="101" t="s">
        <v>45</v>
      </c>
      <c r="G36" s="102" t="s">
        <v>46</v>
      </c>
      <c r="H36" s="53"/>
      <c r="I36" s="167">
        <v>0.5</v>
      </c>
      <c r="J36" s="55"/>
      <c r="K36" s="168">
        <v>5</v>
      </c>
      <c r="L36" s="57"/>
      <c r="M36" s="58"/>
      <c r="N36" s="39"/>
      <c r="O36" s="167">
        <v>1</v>
      </c>
      <c r="P36" s="110"/>
      <c r="Q36" s="168">
        <f>O36*10</f>
        <v>10</v>
      </c>
      <c r="R36" s="57"/>
      <c r="S36" s="59"/>
      <c r="T36" s="72" t="s">
        <v>23</v>
      </c>
      <c r="U36" s="61"/>
      <c r="V36" s="62"/>
      <c r="W36" s="25"/>
    </row>
    <row ht="23.649999999999999" customHeight="1" r="37">
      <c r="A37" s="157"/>
      <c r="B37" s="151"/>
      <c r="C37" s="49"/>
      <c r="D37" s="100"/>
      <c r="E37" s="108"/>
      <c r="F37" s="101"/>
      <c r="G37" s="102"/>
      <c r="H37" s="53"/>
      <c r="I37" s="167"/>
      <c r="J37" s="55"/>
      <c r="K37" s="168"/>
      <c r="L37" s="57"/>
      <c r="M37" s="58"/>
      <c r="N37" s="113"/>
      <c r="O37" s="167"/>
      <c r="P37" s="110"/>
      <c r="Q37" s="168"/>
      <c r="R37" s="57"/>
      <c r="S37" s="59"/>
      <c r="T37" s="72"/>
      <c r="U37" s="61"/>
      <c r="V37" s="62"/>
      <c r="W37" s="25"/>
    </row>
    <row ht="15" customHeight="1" r="38">
      <c r="A38" s="157"/>
      <c r="B38" s="169"/>
      <c r="C38" s="116"/>
      <c r="D38" s="116"/>
      <c r="E38" s="117" t="str">
        <f>IF(SUM(I29:I37)=1,"","le total des pourcentages est différent de 100")</f>
        <v/>
      </c>
      <c r="F38" s="118"/>
      <c r="G38" s="118"/>
      <c r="H38" s="119"/>
      <c r="I38" s="120">
        <f>IF(AND(I29&lt;=0.5,I30&lt;=0.5,I30&lt;=0.5,I31&lt;=0.5,I32&lt;=0.5,I36&lt;=0.5,I37&lt;=0.5)=TRUE(),SUM(I29:I37),"Erreur")</f>
        <v>1</v>
      </c>
      <c r="J38" s="78"/>
      <c r="K38" s="122">
        <f>IF(AND(K29&lt;=(SUM(K29:K37)/2),K30&lt;=(SUM(K29:K37)/2),K31&lt;=(SUM(K29:K37)/2),K32&lt;=(SUM(K29:K37)/2),K36&lt;=(SUM(K29:K37)/2),K37&lt;=(SUM(K29:K37)/2))=TRUE(),SUM(K29:K37),"Erreur")</f>
        <v>10</v>
      </c>
      <c r="L38" s="126"/>
      <c r="M38" s="127"/>
      <c r="N38" s="170"/>
      <c r="O38" s="120">
        <f>SUM(O36:O37)</f>
        <v>1</v>
      </c>
      <c r="P38" s="121"/>
      <c r="Q38" s="122">
        <f>SUM(Q36:Q37)</f>
        <v>10</v>
      </c>
      <c r="R38" s="126"/>
      <c r="S38" s="127"/>
      <c r="T38" s="128" t="str">
        <f>IF(SUM(O36:O37)=1,"","le total des pourcentages est différent de 100")</f>
        <v/>
      </c>
      <c r="U38" s="127"/>
      <c r="V38" s="129"/>
      <c r="W38" s="130"/>
    </row>
    <row ht="13.5" customHeight="1" r="39">
      <c r="A39" s="157"/>
      <c r="B39" s="171"/>
      <c r="C39" s="81"/>
      <c r="D39" s="81"/>
      <c r="E39" s="172"/>
      <c r="F39" s="132"/>
      <c r="G39" s="132"/>
      <c r="H39" s="133"/>
      <c r="I39" s="164"/>
      <c r="J39" s="88"/>
      <c r="K39" s="88"/>
      <c r="L39" s="88"/>
      <c r="M39" s="81"/>
      <c r="N39" s="133"/>
      <c r="O39" s="88"/>
      <c r="P39" s="88"/>
      <c r="Q39" s="88"/>
      <c r="R39" s="88"/>
      <c r="S39" s="81"/>
      <c r="T39" s="81"/>
      <c r="U39" s="81"/>
      <c r="V39" s="134"/>
      <c r="W39" s="33"/>
    </row>
    <row ht="13.5" customHeight="1" r="40">
      <c r="A40" s="157"/>
      <c r="B40" s="171"/>
      <c r="C40" s="81"/>
      <c r="D40" s="81"/>
      <c r="E40" s="131" t="str">
        <f>IF(AND(ISBLANK(G36),ISBLANK(G37)),"indiquer obligatoirement la période de l'évaluation finale","")</f>
        <v/>
      </c>
      <c r="F40" s="132"/>
      <c r="G40" s="132"/>
      <c r="H40" s="132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134"/>
      <c r="W40" s="33"/>
    </row>
    <row ht="15" customHeight="1" r="41">
      <c r="A41" s="157"/>
      <c r="B41" s="173"/>
      <c r="C41" s="138"/>
      <c r="D41" s="138"/>
      <c r="E41" s="139"/>
      <c r="F41" s="139"/>
      <c r="G41" s="139"/>
      <c r="H41" s="139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40"/>
      <c r="W41" s="33"/>
    </row>
    <row ht="15" customHeight="1" r="42">
      <c r="A42" s="174"/>
      <c r="B42" s="175"/>
      <c r="C42" s="175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175"/>
      <c r="R42" s="175"/>
      <c r="S42" s="175"/>
      <c r="T42" s="175"/>
      <c r="U42" s="175"/>
      <c r="V42" s="175"/>
      <c r="W42" s="145"/>
    </row>
    <row ht="23.25" customHeight="1" r="43">
      <c r="A43" s="176" t="s">
        <v>47</v>
      </c>
      <c r="B43" s="177"/>
      <c r="C43" s="177"/>
      <c r="D43" s="177"/>
      <c r="E43" s="177"/>
      <c r="F43" s="177"/>
      <c r="G43" s="177"/>
      <c r="H43" s="177"/>
      <c r="I43" s="177"/>
      <c r="J43" s="177"/>
      <c r="K43" s="177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8"/>
      <c r="W43" s="145"/>
    </row>
    <row ht="23.25" customHeight="1" r="44">
      <c r="A44" s="179"/>
      <c r="B44" s="148"/>
      <c r="C44" s="28"/>
      <c r="D44" s="28"/>
      <c r="E44" s="28"/>
      <c r="F44" s="28"/>
      <c r="G44" s="28"/>
      <c r="H44" s="29"/>
      <c r="I44" s="30" t="s">
        <v>12</v>
      </c>
      <c r="J44" s="30"/>
      <c r="K44" s="30"/>
      <c r="L44" s="31"/>
      <c r="M44" s="28"/>
      <c r="N44" s="28"/>
      <c r="O44" s="28"/>
      <c r="P44" s="28"/>
      <c r="Q44" s="28"/>
      <c r="R44" s="28"/>
      <c r="S44" s="28"/>
      <c r="T44" s="28"/>
      <c r="U44" s="28"/>
      <c r="V44" s="180"/>
      <c r="W44" s="145"/>
    </row>
    <row ht="24" customHeight="1" r="45">
      <c r="A45" s="179"/>
      <c r="B45" s="149"/>
      <c r="C45" s="36"/>
      <c r="D45" s="36"/>
      <c r="E45" s="37"/>
      <c r="F45" s="38" t="s">
        <v>14</v>
      </c>
      <c r="G45" s="38"/>
      <c r="H45" s="39"/>
      <c r="I45" s="40" t="s">
        <v>15</v>
      </c>
      <c r="J45" s="41"/>
      <c r="K45" s="42" t="s">
        <v>16</v>
      </c>
      <c r="L45" s="43"/>
      <c r="M45" s="44"/>
      <c r="N45" s="44"/>
      <c r="O45" s="45" t="s">
        <v>17</v>
      </c>
      <c r="P45" s="45"/>
      <c r="Q45" s="45"/>
      <c r="R45" s="45"/>
      <c r="S45" s="45"/>
      <c r="T45" s="45"/>
      <c r="U45" s="46"/>
      <c r="V45" s="181" t="s">
        <v>18</v>
      </c>
      <c r="W45" s="182"/>
    </row>
    <row ht="31.149999999999999" customHeight="1" r="46">
      <c r="A46" s="183" t="s">
        <v>48</v>
      </c>
      <c r="B46" s="151"/>
      <c r="C46" s="49" t="s">
        <v>19</v>
      </c>
      <c r="D46" s="152" t="s">
        <v>49</v>
      </c>
      <c r="E46" s="107" t="s">
        <v>27</v>
      </c>
      <c r="F46" s="184" t="s">
        <v>28</v>
      </c>
      <c r="G46" s="184"/>
      <c r="H46" s="53"/>
      <c r="I46" s="153"/>
      <c r="J46" s="55"/>
      <c r="K46" s="154"/>
      <c r="L46" s="57"/>
      <c r="M46" s="58"/>
      <c r="N46" s="59"/>
      <c r="O46" s="72" t="s">
        <v>28</v>
      </c>
      <c r="P46" s="72"/>
      <c r="Q46" s="72"/>
      <c r="R46" s="72"/>
      <c r="S46" s="72"/>
      <c r="T46" s="72"/>
      <c r="U46" s="61"/>
      <c r="V46" s="185" t="s">
        <v>24</v>
      </c>
      <c r="W46" s="182"/>
    </row>
    <row ht="25.149999999999999" customHeight="1" r="47">
      <c r="A47" s="183"/>
      <c r="B47" s="151"/>
      <c r="C47" s="49"/>
      <c r="D47" s="152"/>
      <c r="E47" s="107"/>
      <c r="F47" s="184"/>
      <c r="G47" s="184"/>
      <c r="H47" s="53"/>
      <c r="I47" s="153"/>
      <c r="J47" s="55"/>
      <c r="K47" s="154"/>
      <c r="L47" s="57"/>
      <c r="M47" s="58"/>
      <c r="N47" s="59"/>
      <c r="O47" s="72"/>
      <c r="P47" s="72"/>
      <c r="Q47" s="72"/>
      <c r="R47" s="72"/>
      <c r="S47" s="72"/>
      <c r="T47" s="72"/>
      <c r="U47" s="61"/>
      <c r="V47" s="185"/>
      <c r="W47" s="182"/>
    </row>
    <row ht="45.600000000000001" customHeight="1" r="48">
      <c r="A48" s="183"/>
      <c r="B48" s="151"/>
      <c r="C48" s="49"/>
      <c r="D48" s="155" t="s">
        <v>50</v>
      </c>
      <c r="E48" s="107" t="s">
        <v>51</v>
      </c>
      <c r="F48" s="184" t="s">
        <v>52</v>
      </c>
      <c r="G48" s="184"/>
      <c r="H48" s="53"/>
      <c r="I48" s="109">
        <v>0.5</v>
      </c>
      <c r="J48" s="55"/>
      <c r="K48" s="71">
        <f>I48*10</f>
        <v>5</v>
      </c>
      <c r="L48" s="57"/>
      <c r="M48" s="58"/>
      <c r="N48" s="59"/>
      <c r="O48" s="72" t="s">
        <v>28</v>
      </c>
      <c r="P48" s="72"/>
      <c r="Q48" s="72"/>
      <c r="R48" s="72"/>
      <c r="S48" s="72"/>
      <c r="T48" s="72"/>
      <c r="U48" s="61"/>
      <c r="V48" s="185"/>
      <c r="W48" s="182"/>
    </row>
    <row ht="28.5" customHeight="1" r="49">
      <c r="A49" s="186" t="s">
        <v>25</v>
      </c>
      <c r="B49" s="151"/>
      <c r="C49" s="49"/>
      <c r="D49" s="155"/>
      <c r="E49" s="107"/>
      <c r="F49" s="184"/>
      <c r="G49" s="184"/>
      <c r="H49" s="53"/>
      <c r="I49" s="109"/>
      <c r="J49" s="55"/>
      <c r="K49" s="71"/>
      <c r="L49" s="57"/>
      <c r="M49" s="58"/>
      <c r="N49" s="59"/>
      <c r="O49" s="72"/>
      <c r="P49" s="72"/>
      <c r="Q49" s="72"/>
      <c r="R49" s="72"/>
      <c r="S49" s="72"/>
      <c r="T49" s="72"/>
      <c r="U49" s="61"/>
      <c r="V49" s="185"/>
      <c r="W49" s="182"/>
    </row>
    <row ht="15" customHeight="1" r="50">
      <c r="A50" s="187" t="s">
        <v>53</v>
      </c>
      <c r="B50" s="151"/>
      <c r="C50" s="74"/>
      <c r="D50" s="74"/>
      <c r="E50" s="75"/>
      <c r="F50" s="75"/>
      <c r="G50" s="75"/>
      <c r="H50" s="76"/>
      <c r="I50" s="77"/>
      <c r="J50" s="78"/>
      <c r="K50" s="160"/>
      <c r="L50" s="80"/>
      <c r="M50" s="81"/>
      <c r="N50" s="81"/>
      <c r="O50" s="82"/>
      <c r="P50" s="82"/>
      <c r="Q50" s="82"/>
      <c r="R50" s="82"/>
      <c r="S50" s="82"/>
      <c r="T50" s="75"/>
      <c r="U50" s="83"/>
      <c r="V50" s="185"/>
      <c r="W50" s="145"/>
    </row>
    <row ht="15" customHeight="1" r="51">
      <c r="A51" s="187"/>
      <c r="B51" s="151"/>
      <c r="C51" s="84"/>
      <c r="D51" s="84"/>
      <c r="E51" s="85"/>
      <c r="F51" s="85"/>
      <c r="G51" s="85"/>
      <c r="H51" s="86"/>
      <c r="I51" s="87"/>
      <c r="J51" s="87"/>
      <c r="K51" s="164"/>
      <c r="L51" s="88"/>
      <c r="M51" s="81"/>
      <c r="N51" s="86"/>
      <c r="O51" s="30" t="s">
        <v>30</v>
      </c>
      <c r="P51" s="30"/>
      <c r="Q51" s="30"/>
      <c r="R51" s="30"/>
      <c r="S51" s="85"/>
      <c r="T51" s="85"/>
      <c r="U51" s="83"/>
      <c r="V51" s="185"/>
      <c r="W51" s="145"/>
    </row>
    <row ht="39.600000000000001" customHeight="1" r="52">
      <c r="A52" s="187"/>
      <c r="B52" s="151"/>
      <c r="C52" s="89"/>
      <c r="D52" s="89"/>
      <c r="E52" s="90"/>
      <c r="F52" s="38" t="s">
        <v>14</v>
      </c>
      <c r="G52" s="38" t="s">
        <v>31</v>
      </c>
      <c r="H52" s="91"/>
      <c r="I52" s="92"/>
      <c r="J52" s="93"/>
      <c r="K52" s="166"/>
      <c r="L52" s="95"/>
      <c r="M52" s="81"/>
      <c r="N52" s="96"/>
      <c r="O52" s="97" t="s">
        <v>15</v>
      </c>
      <c r="P52" s="41"/>
      <c r="Q52" s="98" t="s">
        <v>16</v>
      </c>
      <c r="R52" s="43"/>
      <c r="S52" s="81"/>
      <c r="T52" s="99" t="s">
        <v>17</v>
      </c>
      <c r="U52" s="83"/>
      <c r="V52" s="185"/>
      <c r="W52" s="145"/>
    </row>
    <row ht="54.75" customHeight="1" r="53">
      <c r="A53" s="187"/>
      <c r="B53" s="151"/>
      <c r="C53" s="188" t="s">
        <v>54</v>
      </c>
      <c r="D53" s="189" t="s">
        <v>55</v>
      </c>
      <c r="E53" s="108" t="s">
        <v>56</v>
      </c>
      <c r="F53" s="108" t="s">
        <v>45</v>
      </c>
      <c r="G53" s="102" t="s">
        <v>33</v>
      </c>
      <c r="H53" s="53"/>
      <c r="I53" s="109">
        <v>0.5</v>
      </c>
      <c r="J53" s="55"/>
      <c r="K53" s="111">
        <f>I53*10</f>
        <v>5</v>
      </c>
      <c r="L53" s="57"/>
      <c r="M53" s="58"/>
      <c r="N53" s="113"/>
      <c r="O53" s="109">
        <v>1</v>
      </c>
      <c r="P53" s="55"/>
      <c r="Q53" s="111">
        <f>O53*10</f>
        <v>10</v>
      </c>
      <c r="R53" s="57"/>
      <c r="S53" s="59"/>
      <c r="T53" s="190" t="s">
        <v>28</v>
      </c>
      <c r="U53" s="61"/>
      <c r="V53" s="185"/>
      <c r="W53" s="182"/>
    </row>
    <row ht="15" customHeight="1" r="54">
      <c r="A54" s="187"/>
      <c r="B54" s="169"/>
      <c r="C54" s="116"/>
      <c r="D54" s="116"/>
      <c r="E54" s="117" t="str">
        <f>IF(SUM(I46:I53)=1,"","le total des pourcentages est différent de 100")</f>
        <v/>
      </c>
      <c r="F54" s="118"/>
      <c r="G54" s="117"/>
      <c r="H54" s="119"/>
      <c r="I54" s="120">
        <v>1</v>
      </c>
      <c r="J54" s="78"/>
      <c r="K54" s="122">
        <v>10</v>
      </c>
      <c r="L54" s="126"/>
      <c r="M54" s="127"/>
      <c r="N54" s="170"/>
      <c r="O54" s="120">
        <f>SUM(O53:O53)</f>
        <v>1</v>
      </c>
      <c r="P54" s="78"/>
      <c r="Q54" s="122">
        <f>SUM(Q53:Q53)</f>
        <v>10</v>
      </c>
      <c r="R54" s="126"/>
      <c r="S54" s="127"/>
      <c r="T54" s="128" t="str">
        <f>IF(SUM(O53:O53)=1,"","le total des pourcentages est différent de 100")</f>
        <v/>
      </c>
      <c r="U54" s="127"/>
      <c r="V54" s="191"/>
      <c r="W54" s="192"/>
    </row>
    <row ht="13.5" customHeight="1" r="55">
      <c r="A55" s="187"/>
      <c r="B55" s="171"/>
      <c r="C55" s="81"/>
      <c r="D55" s="81"/>
      <c r="E55" s="131"/>
      <c r="F55" s="132"/>
      <c r="G55" s="132"/>
      <c r="H55" s="133"/>
      <c r="I55" s="88"/>
      <c r="J55" s="88"/>
      <c r="K55" s="88"/>
      <c r="L55" s="88"/>
      <c r="M55" s="81"/>
      <c r="N55" s="133"/>
      <c r="O55" s="88"/>
      <c r="P55" s="88"/>
      <c r="Q55" s="88"/>
      <c r="R55" s="88"/>
      <c r="S55" s="81"/>
      <c r="T55" s="81"/>
      <c r="U55" s="81"/>
      <c r="V55" s="193"/>
      <c r="W55" s="145"/>
    </row>
    <row ht="13.5" customHeight="1" r="56">
      <c r="A56" s="187"/>
      <c r="B56" s="171"/>
      <c r="C56" s="81"/>
      <c r="D56" s="81"/>
      <c r="E56" s="131" t="str">
        <f>IF(AND(ISBLANK(#REF!),ISBLANK(G53)),"indiquer obligatoirement la période de l'évaluation finale","")</f>
        <v/>
      </c>
      <c r="F56" s="132"/>
      <c r="G56" s="132"/>
      <c r="H56" s="132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193"/>
      <c r="W56" s="145"/>
    </row>
    <row ht="15" customHeight="1" r="57">
      <c r="A57" s="187"/>
      <c r="B57" s="194"/>
      <c r="C57" s="195"/>
      <c r="D57" s="195"/>
      <c r="E57" s="196"/>
      <c r="F57" s="196"/>
      <c r="G57" s="196"/>
      <c r="H57" s="196"/>
      <c r="I57" s="195"/>
      <c r="J57" s="195"/>
      <c r="K57" s="195"/>
      <c r="L57" s="195"/>
      <c r="M57" s="195"/>
      <c r="N57" s="195"/>
      <c r="O57" s="195"/>
      <c r="P57" s="195"/>
      <c r="Q57" s="195"/>
      <c r="R57" s="195"/>
      <c r="S57" s="195"/>
      <c r="T57" s="195"/>
      <c r="U57" s="195"/>
      <c r="V57" s="197"/>
      <c r="W57" s="145"/>
    </row>
    <row ht="13.9" customHeight="1" r="58">
      <c r="A58" s="198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145"/>
    </row>
    <row ht="23.25" customHeight="1" r="59">
      <c r="A59" s="199" t="s">
        <v>57</v>
      </c>
      <c r="B59" s="200"/>
      <c r="C59" s="200"/>
      <c r="D59" s="200"/>
      <c r="E59" s="200"/>
      <c r="F59" s="200"/>
      <c r="G59" s="200"/>
      <c r="H59" s="200"/>
      <c r="I59" s="200"/>
      <c r="J59" s="200"/>
      <c r="K59" s="200"/>
      <c r="L59" s="200"/>
      <c r="M59" s="200"/>
      <c r="N59" s="200"/>
      <c r="O59" s="200"/>
      <c r="P59" s="200"/>
      <c r="Q59" s="200"/>
      <c r="R59" s="200"/>
      <c r="S59" s="200"/>
      <c r="T59" s="200"/>
      <c r="U59" s="200"/>
      <c r="V59" s="201"/>
      <c r="W59" s="145"/>
    </row>
    <row ht="23.25" customHeight="1" r="60">
      <c r="A60" s="202"/>
      <c r="B60" s="27"/>
      <c r="C60" s="28"/>
      <c r="D60" s="28"/>
      <c r="E60" s="28"/>
      <c r="F60" s="28"/>
      <c r="G60" s="28"/>
      <c r="H60" s="29"/>
      <c r="I60" s="203"/>
      <c r="J60" s="203"/>
      <c r="K60" s="203"/>
      <c r="L60" s="31"/>
      <c r="M60" s="28"/>
      <c r="N60" s="28"/>
      <c r="O60" s="28"/>
      <c r="P60" s="28"/>
      <c r="Q60" s="28"/>
      <c r="R60" s="28"/>
      <c r="S60" s="28"/>
      <c r="T60" s="28"/>
      <c r="U60" s="28"/>
      <c r="V60" s="180"/>
      <c r="W60" s="145"/>
    </row>
    <row ht="21.75" customHeight="1" r="61">
      <c r="A61" s="202"/>
      <c r="B61" s="35"/>
      <c r="C61" s="58"/>
      <c r="D61" s="58"/>
      <c r="E61" s="37"/>
      <c r="F61" s="38" t="s">
        <v>14</v>
      </c>
      <c r="G61" s="38"/>
      <c r="H61" s="39"/>
      <c r="I61" s="40" t="s">
        <v>15</v>
      </c>
      <c r="J61" s="41"/>
      <c r="K61" s="42" t="s">
        <v>16</v>
      </c>
      <c r="L61" s="43"/>
      <c r="M61" s="44"/>
      <c r="N61" s="44"/>
      <c r="O61" s="45" t="s">
        <v>17</v>
      </c>
      <c r="P61" s="45"/>
      <c r="Q61" s="45"/>
      <c r="R61" s="45"/>
      <c r="S61" s="45"/>
      <c r="T61" s="45"/>
      <c r="U61" s="46"/>
      <c r="V61" s="181" t="s">
        <v>18</v>
      </c>
      <c r="W61" s="182"/>
    </row>
    <row ht="28.5" customHeight="1" r="62">
      <c r="A62" s="204" t="s">
        <v>58</v>
      </c>
      <c r="B62" s="205"/>
      <c r="C62" s="206" t="s">
        <v>19</v>
      </c>
      <c r="D62" s="207"/>
      <c r="E62" s="208" t="s">
        <v>59</v>
      </c>
      <c r="F62" s="52" t="s">
        <v>60</v>
      </c>
      <c r="G62" s="52"/>
      <c r="H62" s="53"/>
      <c r="I62" s="209">
        <v>0.29999999999999999</v>
      </c>
      <c r="J62" s="55"/>
      <c r="K62" s="210">
        <f>I62*10</f>
        <v>3</v>
      </c>
      <c r="L62" s="57"/>
      <c r="M62" s="58"/>
      <c r="N62" s="59"/>
      <c r="O62" s="211"/>
      <c r="P62" s="211"/>
      <c r="Q62" s="211"/>
      <c r="R62" s="211"/>
      <c r="S62" s="211"/>
      <c r="T62" s="211"/>
      <c r="U62" s="61"/>
      <c r="V62" s="185" t="s">
        <v>61</v>
      </c>
      <c r="W62" s="182"/>
    </row>
    <row ht="13.5" customHeight="1" r="63">
      <c r="A63" s="204"/>
      <c r="B63" s="205"/>
      <c r="C63" s="212"/>
      <c r="D63" s="213"/>
      <c r="E63" s="214"/>
      <c r="F63" s="215"/>
      <c r="G63" s="215"/>
      <c r="H63" s="53"/>
      <c r="I63" s="209"/>
      <c r="J63" s="55"/>
      <c r="K63" s="210"/>
      <c r="L63" s="57"/>
      <c r="M63" s="58"/>
      <c r="N63" s="59"/>
      <c r="O63" s="211"/>
      <c r="P63" s="211"/>
      <c r="Q63" s="211"/>
      <c r="R63" s="211"/>
      <c r="S63" s="211"/>
      <c r="T63" s="211"/>
      <c r="U63" s="61"/>
      <c r="V63" s="185"/>
      <c r="W63" s="182"/>
    </row>
    <row ht="29.25" customHeight="1" r="64">
      <c r="A64" s="216" t="s">
        <v>62</v>
      </c>
      <c r="B64" s="205"/>
      <c r="C64" s="212"/>
      <c r="D64" s="213"/>
      <c r="E64" s="217" t="s">
        <v>63</v>
      </c>
      <c r="F64" s="218"/>
      <c r="G64" s="219"/>
      <c r="H64" s="76"/>
      <c r="I64" s="209">
        <v>0.20000000000000001</v>
      </c>
      <c r="J64" s="78"/>
      <c r="K64" s="210">
        <f>I64*10</f>
        <v>2</v>
      </c>
      <c r="L64" s="80"/>
      <c r="M64" s="81"/>
      <c r="N64" s="81"/>
      <c r="O64" s="211" t="s">
        <v>64</v>
      </c>
      <c r="P64" s="211"/>
      <c r="Q64" s="211"/>
      <c r="R64" s="211"/>
      <c r="S64" s="211"/>
      <c r="T64" s="211"/>
      <c r="U64" s="83"/>
      <c r="V64" s="185"/>
      <c r="W64" s="145"/>
    </row>
    <row ht="13.5" customHeight="1" r="65">
      <c r="A65" s="216"/>
      <c r="B65" s="205"/>
      <c r="C65" s="220"/>
      <c r="D65" s="221"/>
      <c r="E65" s="222"/>
      <c r="F65" s="223"/>
      <c r="G65" s="224"/>
      <c r="H65" s="86"/>
      <c r="I65" s="209"/>
      <c r="J65" s="87"/>
      <c r="K65" s="210"/>
      <c r="L65" s="88"/>
      <c r="M65" s="81"/>
      <c r="N65" s="85"/>
      <c r="O65" s="85"/>
      <c r="P65" s="85"/>
      <c r="Q65" s="85"/>
      <c r="R65" s="85"/>
      <c r="S65" s="85"/>
      <c r="T65" s="85"/>
      <c r="U65" s="83"/>
      <c r="V65" s="185"/>
      <c r="W65" s="145"/>
    </row>
    <row ht="42.600000000000001" customHeight="1" r="66">
      <c r="A66" s="216"/>
      <c r="B66" s="48"/>
      <c r="C66" s="89"/>
      <c r="D66" s="89"/>
      <c r="E66" s="90"/>
      <c r="F66" s="38" t="s">
        <v>14</v>
      </c>
      <c r="G66" s="38" t="s">
        <v>31</v>
      </c>
      <c r="H66" s="91"/>
      <c r="I66" s="92"/>
      <c r="J66" s="93"/>
      <c r="K66" s="166"/>
      <c r="L66" s="93"/>
      <c r="M66" s="81"/>
      <c r="N66" s="85"/>
      <c r="O66" s="45" t="s">
        <v>17</v>
      </c>
      <c r="P66" s="45"/>
      <c r="Q66" s="45"/>
      <c r="R66" s="45"/>
      <c r="S66" s="45"/>
      <c r="T66" s="45"/>
      <c r="U66" s="83"/>
      <c r="V66" s="185"/>
      <c r="W66" s="145"/>
    </row>
    <row ht="29.25" customHeight="1" r="67">
      <c r="A67" s="216"/>
      <c r="B67" s="48"/>
      <c r="C67" s="49" t="s">
        <v>54</v>
      </c>
      <c r="D67" s="49"/>
      <c r="E67" s="225" t="s">
        <v>65</v>
      </c>
      <c r="F67" s="108" t="s">
        <v>66</v>
      </c>
      <c r="G67" s="102" t="s">
        <v>33</v>
      </c>
      <c r="H67" s="53"/>
      <c r="I67" s="167">
        <v>0.5</v>
      </c>
      <c r="J67" s="55"/>
      <c r="K67" s="168">
        <f>I67*10</f>
        <v>5</v>
      </c>
      <c r="L67" s="57"/>
      <c r="M67" s="58"/>
      <c r="N67" s="226"/>
      <c r="O67" s="227" t="s">
        <v>67</v>
      </c>
      <c r="P67" s="227"/>
      <c r="Q67" s="227"/>
      <c r="R67" s="227"/>
      <c r="S67" s="227"/>
      <c r="T67" s="227"/>
      <c r="U67" s="61"/>
      <c r="V67" s="185"/>
      <c r="W67" s="182"/>
    </row>
    <row ht="15" customHeight="1" r="68">
      <c r="A68" s="216"/>
      <c r="B68" s="228"/>
      <c r="C68" s="116"/>
      <c r="D68" s="116"/>
      <c r="E68" s="117" t="str">
        <f>IF(SUM(I62:I67)=1,"","le total des pourcentages est différent de 100")</f>
        <v/>
      </c>
      <c r="F68" s="118"/>
      <c r="G68" s="117"/>
      <c r="H68" s="119"/>
      <c r="I68" s="120">
        <v>1</v>
      </c>
      <c r="J68" s="78"/>
      <c r="K68" s="122">
        <v>10</v>
      </c>
      <c r="L68" s="126"/>
      <c r="M68" s="127"/>
      <c r="N68" s="85"/>
      <c r="O68" s="229" t="s">
        <v>68</v>
      </c>
      <c r="P68" s="230"/>
      <c r="Q68" s="230"/>
      <c r="R68" s="230"/>
      <c r="S68" s="230"/>
      <c r="T68" s="231"/>
      <c r="U68" s="127"/>
      <c r="V68" s="191"/>
      <c r="W68" s="182"/>
    </row>
    <row ht="13.5" customHeight="1" r="69">
      <c r="A69" s="216"/>
      <c r="B69" s="115"/>
      <c r="C69" s="81"/>
      <c r="D69" s="81"/>
      <c r="E69" s="131"/>
      <c r="F69" s="132"/>
      <c r="G69" s="132"/>
      <c r="H69" s="133"/>
      <c r="I69" s="88"/>
      <c r="J69" s="88"/>
      <c r="K69" s="88"/>
      <c r="L69" s="88"/>
      <c r="M69" s="81"/>
      <c r="N69" s="85"/>
      <c r="O69" s="85"/>
      <c r="P69" s="85"/>
      <c r="Q69" s="85"/>
      <c r="R69" s="85"/>
      <c r="S69" s="81"/>
      <c r="T69" s="81"/>
      <c r="U69" s="81"/>
      <c r="V69" s="193"/>
      <c r="W69" s="192"/>
    </row>
    <row ht="13.5" customHeight="1" r="70">
      <c r="A70" s="216"/>
      <c r="B70" s="115"/>
      <c r="C70" s="81"/>
      <c r="D70" s="81"/>
      <c r="E70" s="131" t="str">
        <f>IF(ISBLANK(G67),"indiquer obligatoirement la période de l'évaluation finale","")</f>
        <v/>
      </c>
      <c r="F70" s="132"/>
      <c r="G70" s="132"/>
      <c r="H70" s="132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193"/>
      <c r="W70" s="145"/>
    </row>
    <row ht="13.5" customHeight="1" r="71">
      <c r="A71" s="232"/>
      <c r="B71" s="233"/>
      <c r="C71" s="195"/>
      <c r="D71" s="195"/>
      <c r="E71" s="196"/>
      <c r="F71" s="196"/>
      <c r="G71" s="196"/>
      <c r="H71" s="196"/>
      <c r="I71" s="195"/>
      <c r="J71" s="195"/>
      <c r="K71" s="195"/>
      <c r="L71" s="195"/>
      <c r="M71" s="195"/>
      <c r="N71" s="195"/>
      <c r="O71" s="195"/>
      <c r="P71" s="195"/>
      <c r="Q71" s="195"/>
      <c r="R71" s="195"/>
      <c r="S71" s="195"/>
      <c r="T71" s="234"/>
      <c r="U71" s="195"/>
      <c r="V71" s="197"/>
      <c r="W71" s="145"/>
    </row>
    <row ht="13.5" customHeight="1" r="72">
      <c r="A72" s="198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235"/>
    </row>
    <row ht="24" customHeight="1" r="73">
      <c r="A73" s="236" t="s">
        <v>69</v>
      </c>
      <c r="B73" s="237"/>
      <c r="C73" s="238"/>
      <c r="D73" s="238"/>
      <c r="E73" s="238"/>
      <c r="F73" s="238"/>
      <c r="G73" s="238"/>
      <c r="H73" s="239"/>
      <c r="I73" s="240" t="s">
        <v>12</v>
      </c>
      <c r="J73" s="240"/>
      <c r="K73" s="240"/>
      <c r="L73" s="241"/>
      <c r="M73" s="238"/>
      <c r="N73" s="238"/>
      <c r="O73" s="238"/>
      <c r="P73" s="238"/>
      <c r="Q73" s="238"/>
      <c r="R73" s="238"/>
      <c r="S73" s="238"/>
      <c r="T73" s="238"/>
      <c r="U73" s="238"/>
      <c r="V73" s="242"/>
      <c r="W73" s="145"/>
    </row>
    <row ht="29.449999999999999" customHeight="1" r="74">
      <c r="A74" s="243"/>
      <c r="B74" s="35"/>
      <c r="C74" s="36"/>
      <c r="D74" s="36"/>
      <c r="E74" s="37" t="s">
        <v>70</v>
      </c>
      <c r="F74" s="38" t="s">
        <v>14</v>
      </c>
      <c r="G74" s="38"/>
      <c r="H74" s="39"/>
      <c r="I74" s="40" t="s">
        <v>15</v>
      </c>
      <c r="J74" s="41"/>
      <c r="K74" s="42" t="s">
        <v>16</v>
      </c>
      <c r="L74" s="43"/>
      <c r="M74" s="44"/>
      <c r="N74" s="44"/>
      <c r="O74" s="45" t="s">
        <v>17</v>
      </c>
      <c r="P74" s="45"/>
      <c r="Q74" s="45"/>
      <c r="R74" s="45"/>
      <c r="S74" s="45"/>
      <c r="T74" s="45"/>
      <c r="U74" s="46"/>
      <c r="V74" s="181" t="s">
        <v>18</v>
      </c>
      <c r="W74" s="182"/>
    </row>
    <row ht="24.600000000000001" customHeight="1" r="75">
      <c r="A75" s="204" t="s">
        <v>71</v>
      </c>
      <c r="B75" s="48"/>
      <c r="C75" s="49" t="s">
        <v>19</v>
      </c>
      <c r="D75" s="152" t="s">
        <v>72</v>
      </c>
      <c r="E75" s="68" t="s">
        <v>27</v>
      </c>
      <c r="F75" s="69" t="s">
        <v>28</v>
      </c>
      <c r="G75" s="69"/>
      <c r="H75" s="53"/>
      <c r="I75" s="153"/>
      <c r="J75" s="55"/>
      <c r="K75" s="154"/>
      <c r="L75" s="57"/>
      <c r="M75" s="58"/>
      <c r="N75" s="59"/>
      <c r="O75" s="72"/>
      <c r="P75" s="72"/>
      <c r="Q75" s="72"/>
      <c r="R75" s="72"/>
      <c r="S75" s="72"/>
      <c r="T75" s="72"/>
      <c r="U75" s="61"/>
      <c r="V75" s="185" t="s">
        <v>24</v>
      </c>
      <c r="W75" s="182"/>
    </row>
    <row ht="15" customHeight="1" r="76">
      <c r="A76" s="204"/>
      <c r="B76" s="48"/>
      <c r="C76" s="49"/>
      <c r="D76" s="152"/>
      <c r="E76" s="68"/>
      <c r="F76" s="69"/>
      <c r="G76" s="69"/>
      <c r="H76" s="53"/>
      <c r="I76" s="153"/>
      <c r="J76" s="55"/>
      <c r="K76" s="154"/>
      <c r="L76" s="57"/>
      <c r="M76" s="58"/>
      <c r="N76" s="59"/>
      <c r="O76" s="72"/>
      <c r="P76" s="72"/>
      <c r="Q76" s="72"/>
      <c r="R76" s="72"/>
      <c r="S76" s="72"/>
      <c r="T76" s="72"/>
      <c r="U76" s="61"/>
      <c r="V76" s="185"/>
      <c r="W76" s="182"/>
    </row>
    <row ht="34.149999999999999" customHeight="1" r="77">
      <c r="A77" s="204"/>
      <c r="B77" s="48"/>
      <c r="C77" s="49"/>
      <c r="D77" s="155" t="s">
        <v>26</v>
      </c>
      <c r="E77" s="107" t="s">
        <v>73</v>
      </c>
      <c r="F77" s="184" t="s">
        <v>45</v>
      </c>
      <c r="G77" s="184"/>
      <c r="H77" s="53"/>
      <c r="I77" s="109">
        <v>0.5</v>
      </c>
      <c r="J77" s="55"/>
      <c r="K77" s="71">
        <f>I77*10</f>
        <v>5</v>
      </c>
      <c r="L77" s="57"/>
      <c r="M77" s="58"/>
      <c r="N77" s="59"/>
      <c r="O77" s="60" t="s">
        <v>74</v>
      </c>
      <c r="P77" s="60"/>
      <c r="Q77" s="60"/>
      <c r="R77" s="60"/>
      <c r="S77" s="60"/>
      <c r="T77" s="60"/>
      <c r="U77" s="61"/>
      <c r="V77" s="185"/>
      <c r="W77" s="182"/>
    </row>
    <row ht="16.149999999999999" customHeight="1" r="78">
      <c r="A78" s="244" t="s">
        <v>25</v>
      </c>
      <c r="B78" s="48"/>
      <c r="C78" s="49"/>
      <c r="D78" s="155"/>
      <c r="E78" s="107"/>
      <c r="F78" s="184"/>
      <c r="G78" s="184"/>
      <c r="H78" s="53"/>
      <c r="I78" s="109"/>
      <c r="J78" s="55"/>
      <c r="K78" s="71"/>
      <c r="L78" s="57"/>
      <c r="M78" s="58"/>
      <c r="N78" s="59"/>
      <c r="O78" s="60"/>
      <c r="P78" s="60"/>
      <c r="Q78" s="60"/>
      <c r="R78" s="60"/>
      <c r="S78" s="60"/>
      <c r="T78" s="60"/>
      <c r="U78" s="61"/>
      <c r="V78" s="185"/>
      <c r="W78" s="182"/>
    </row>
    <row ht="15" customHeight="1" r="79">
      <c r="A79" s="216" t="s">
        <v>75</v>
      </c>
      <c r="B79" s="48"/>
      <c r="C79" s="74"/>
      <c r="D79" s="74"/>
      <c r="E79" s="75"/>
      <c r="F79" s="75"/>
      <c r="G79" s="75"/>
      <c r="H79" s="76"/>
      <c r="I79" s="77"/>
      <c r="J79" s="78"/>
      <c r="K79" s="79"/>
      <c r="L79" s="80"/>
      <c r="M79" s="81"/>
      <c r="N79" s="81"/>
      <c r="O79" s="82"/>
      <c r="P79" s="82"/>
      <c r="Q79" s="82"/>
      <c r="R79" s="82"/>
      <c r="S79" s="82"/>
      <c r="T79" s="75"/>
      <c r="U79" s="83"/>
      <c r="V79" s="185"/>
      <c r="W79" s="145"/>
    </row>
    <row ht="16.149999999999999" customHeight="1" r="80">
      <c r="A80" s="216"/>
      <c r="B80" s="48"/>
      <c r="C80" s="84"/>
      <c r="D80" s="84"/>
      <c r="E80" s="85"/>
      <c r="F80" s="85"/>
      <c r="G80" s="85"/>
      <c r="H80" s="86"/>
      <c r="I80" s="87"/>
      <c r="J80" s="87"/>
      <c r="K80" s="88"/>
      <c r="L80" s="88"/>
      <c r="M80" s="81"/>
      <c r="N80" s="86"/>
      <c r="O80" s="30" t="s">
        <v>30</v>
      </c>
      <c r="P80" s="30"/>
      <c r="Q80" s="30"/>
      <c r="R80" s="30"/>
      <c r="S80" s="85"/>
      <c r="T80" s="85"/>
      <c r="U80" s="83"/>
      <c r="V80" s="185"/>
      <c r="W80" s="145"/>
    </row>
    <row ht="30" customHeight="1" r="81">
      <c r="A81" s="216"/>
      <c r="B81" s="48"/>
      <c r="C81" s="89"/>
      <c r="D81" s="89"/>
      <c r="E81" s="90"/>
      <c r="F81" s="38" t="s">
        <v>14</v>
      </c>
      <c r="G81" s="38" t="s">
        <v>31</v>
      </c>
      <c r="H81" s="91"/>
      <c r="I81" s="92"/>
      <c r="J81" s="93"/>
      <c r="K81" s="94"/>
      <c r="L81" s="95"/>
      <c r="M81" s="81"/>
      <c r="N81" s="96"/>
      <c r="O81" s="97" t="s">
        <v>15</v>
      </c>
      <c r="P81" s="41"/>
      <c r="Q81" s="98" t="s">
        <v>16</v>
      </c>
      <c r="R81" s="43"/>
      <c r="S81" s="81"/>
      <c r="T81" s="99" t="s">
        <v>17</v>
      </c>
      <c r="U81" s="83"/>
      <c r="V81" s="185"/>
      <c r="W81" s="145"/>
    </row>
    <row ht="39" customHeight="1" r="82">
      <c r="A82" s="216"/>
      <c r="B82" s="48"/>
      <c r="C82" s="49" t="s">
        <v>32</v>
      </c>
      <c r="D82" s="100" t="str">
        <f>D75</f>
        <v>Langue</v>
      </c>
      <c r="E82" s="107" t="s">
        <v>76</v>
      </c>
      <c r="F82" s="108" t="s">
        <v>35</v>
      </c>
      <c r="G82" s="102" t="s">
        <v>33</v>
      </c>
      <c r="H82" s="53"/>
      <c r="I82" s="245">
        <v>0.5</v>
      </c>
      <c r="J82" s="110"/>
      <c r="K82" s="168">
        <f>I82*10</f>
        <v>5</v>
      </c>
      <c r="L82" s="57"/>
      <c r="M82" s="58"/>
      <c r="N82" s="39"/>
      <c r="O82" s="245">
        <v>1</v>
      </c>
      <c r="P82" s="110"/>
      <c r="Q82" s="168">
        <f>O82*10</f>
        <v>10</v>
      </c>
      <c r="R82" s="57"/>
      <c r="S82" s="59"/>
      <c r="T82" s="60" t="s">
        <v>74</v>
      </c>
      <c r="U82" s="61"/>
      <c r="V82" s="185"/>
      <c r="W82" s="182"/>
    </row>
    <row ht="27.600000000000001" customHeight="1" r="83">
      <c r="A83" s="216"/>
      <c r="B83" s="48"/>
      <c r="C83" s="49"/>
      <c r="D83" s="100" t="str">
        <f>D77</f>
        <v>Expression</v>
      </c>
      <c r="E83" s="101" t="s">
        <v>27</v>
      </c>
      <c r="F83" s="101" t="s">
        <v>28</v>
      </c>
      <c r="G83" s="102"/>
      <c r="H83" s="53"/>
      <c r="I83" s="109"/>
      <c r="J83" s="110"/>
      <c r="K83" s="111"/>
      <c r="L83" s="57"/>
      <c r="M83" s="58"/>
      <c r="N83" s="113"/>
      <c r="O83" s="109"/>
      <c r="P83" s="110"/>
      <c r="Q83" s="111"/>
      <c r="R83" s="57"/>
      <c r="S83" s="59"/>
      <c r="T83" s="60"/>
      <c r="U83" s="61"/>
      <c r="V83" s="185"/>
      <c r="W83" s="182"/>
    </row>
    <row ht="15" customHeight="1" r="84">
      <c r="A84" s="216"/>
      <c r="B84" s="228"/>
      <c r="C84" s="116"/>
      <c r="D84" s="116"/>
      <c r="E84" s="117" t="str">
        <f>IF(SUM(I75:I83)=1,"","le total des pourcentages est différent de 100")</f>
        <v/>
      </c>
      <c r="F84" s="118"/>
      <c r="G84" s="117"/>
      <c r="H84" s="119"/>
      <c r="I84" s="120">
        <f>IF(AND(I75&lt;=0.5,I76&lt;=0.5,I76&lt;=0.5,I77&lt;=0.5,I78&lt;=0.5,I82&lt;=0.5,I83&lt;=0.5)=TRUE(),SUM(I75:I83),"Erreur")</f>
        <v>1</v>
      </c>
      <c r="J84" s="121"/>
      <c r="K84" s="122">
        <f>IF(AND(K75&lt;=(SUM(K75:K83)/2),K76&lt;=(SUM(K75:K83)/2),K77&lt;=(SUM(K75:K83)/2),K78&lt;=(SUM(K75:K83)/2),K82&lt;=(SUM(K75:K83)/2),K83&lt;=(SUM(K75:K83)/2))=TRUE(),SUM(K75:K83),"Erreur")</f>
        <v>10</v>
      </c>
      <c r="L84" s="126"/>
      <c r="M84" s="127"/>
      <c r="N84" s="170"/>
      <c r="O84" s="120">
        <f>SUM(O82:O83)</f>
        <v>1</v>
      </c>
      <c r="P84" s="121"/>
      <c r="Q84" s="122">
        <f>SUM(Q82:Q83)</f>
        <v>10</v>
      </c>
      <c r="R84" s="126"/>
      <c r="S84" s="127"/>
      <c r="T84" s="128" t="str">
        <f>IF(SUM(O82:O83)=1,"","le total des pourcentages est différent de 100")</f>
        <v/>
      </c>
      <c r="U84" s="127"/>
      <c r="V84" s="191"/>
      <c r="W84" s="192"/>
    </row>
    <row ht="13.5" customHeight="1" r="85">
      <c r="A85" s="216"/>
      <c r="B85" s="115"/>
      <c r="C85" s="81"/>
      <c r="D85" s="81"/>
      <c r="E85" s="131" t="str">
        <f>IF(AND(I75&lt;=0.5,I76&lt;=0.5,I76&lt;=0.5,I77&lt;=0.5,I78&lt;=0.5,I82&lt;=0.5,I83&lt;=0.5)=TRUE(),"","il y a des épreuves qui dépassent les 50%")</f>
        <v/>
      </c>
      <c r="F85" s="132"/>
      <c r="G85" s="132"/>
      <c r="H85" s="133"/>
      <c r="I85" s="88"/>
      <c r="J85" s="88"/>
      <c r="K85" s="88"/>
      <c r="L85" s="88"/>
      <c r="M85" s="81"/>
      <c r="N85" s="133"/>
      <c r="O85" s="88"/>
      <c r="P85" s="88"/>
      <c r="Q85" s="88"/>
      <c r="R85" s="88"/>
      <c r="S85" s="81"/>
      <c r="T85" s="81"/>
      <c r="U85" s="81"/>
      <c r="V85" s="193"/>
      <c r="W85" s="145"/>
    </row>
    <row ht="13.5" customHeight="1" r="86">
      <c r="A86" s="216"/>
      <c r="B86" s="115"/>
      <c r="C86" s="81"/>
      <c r="D86" s="81"/>
      <c r="E86" s="131"/>
      <c r="F86" s="132"/>
      <c r="G86" s="132"/>
      <c r="H86" s="132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193"/>
      <c r="W86" s="145"/>
    </row>
    <row ht="13.5" customHeight="1" r="87">
      <c r="A87" s="232"/>
      <c r="B87" s="233"/>
      <c r="C87" s="195"/>
      <c r="D87" s="195"/>
      <c r="E87" s="196"/>
      <c r="F87" s="196"/>
      <c r="G87" s="196"/>
      <c r="H87" s="196"/>
      <c r="I87" s="195"/>
      <c r="J87" s="195"/>
      <c r="K87" s="195"/>
      <c r="L87" s="195"/>
      <c r="M87" s="195"/>
      <c r="N87" s="195"/>
      <c r="O87" s="195"/>
      <c r="P87" s="195"/>
      <c r="Q87" s="195"/>
      <c r="R87" s="195"/>
      <c r="S87" s="195"/>
      <c r="T87" s="195"/>
      <c r="U87" s="195"/>
      <c r="V87" s="197"/>
      <c r="W87" s="145"/>
    </row>
    <row ht="15" customHeight="1" r="88">
      <c r="A88" s="198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145"/>
    </row>
    <row ht="24" customHeight="1" r="89">
      <c r="A89" s="176" t="s">
        <v>77</v>
      </c>
      <c r="B89" s="177"/>
      <c r="C89" s="177"/>
      <c r="D89" s="177"/>
      <c r="E89" s="177"/>
      <c r="F89" s="177"/>
      <c r="G89" s="177"/>
      <c r="H89" s="177"/>
      <c r="I89" s="177"/>
      <c r="J89" s="177"/>
      <c r="K89" s="177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8"/>
      <c r="W89" s="145"/>
    </row>
    <row ht="24" customHeight="1" r="90">
      <c r="A90" s="179"/>
      <c r="B90" s="148"/>
      <c r="C90" s="28"/>
      <c r="D90" s="28"/>
      <c r="E90" s="28"/>
      <c r="F90" s="28"/>
      <c r="G90" s="28"/>
      <c r="H90" s="29"/>
      <c r="I90" s="30" t="s">
        <v>12</v>
      </c>
      <c r="J90" s="30"/>
      <c r="K90" s="30"/>
      <c r="L90" s="31"/>
      <c r="M90" s="28"/>
      <c r="N90" s="28"/>
      <c r="O90" s="28"/>
      <c r="P90" s="28"/>
      <c r="Q90" s="28"/>
      <c r="R90" s="28"/>
      <c r="S90" s="28"/>
      <c r="T90" s="28"/>
      <c r="U90" s="28"/>
      <c r="V90" s="180"/>
      <c r="W90" s="145"/>
    </row>
    <row ht="25.5" customHeight="1" r="91">
      <c r="A91" s="179"/>
      <c r="B91" s="149"/>
      <c r="C91" s="36"/>
      <c r="D91" s="36"/>
      <c r="E91" s="37"/>
      <c r="F91" s="38" t="s">
        <v>14</v>
      </c>
      <c r="G91" s="38"/>
      <c r="H91" s="39"/>
      <c r="I91" s="40" t="s">
        <v>15</v>
      </c>
      <c r="J91" s="41"/>
      <c r="K91" s="42" t="s">
        <v>16</v>
      </c>
      <c r="L91" s="43"/>
      <c r="M91" s="44"/>
      <c r="N91" s="44"/>
      <c r="O91" s="45" t="s">
        <v>17</v>
      </c>
      <c r="P91" s="45"/>
      <c r="Q91" s="45"/>
      <c r="R91" s="45"/>
      <c r="S91" s="45"/>
      <c r="T91" s="45"/>
      <c r="U91" s="46"/>
      <c r="V91" s="181" t="s">
        <v>18</v>
      </c>
      <c r="W91" s="182"/>
    </row>
    <row ht="15" customHeight="1" r="92">
      <c r="A92" s="183" t="s">
        <v>78</v>
      </c>
      <c r="B92" s="151"/>
      <c r="C92" s="49" t="s">
        <v>19</v>
      </c>
      <c r="D92" s="152" t="s">
        <v>79</v>
      </c>
      <c r="E92" s="107" t="s">
        <v>80</v>
      </c>
      <c r="F92" s="184" t="s">
        <v>28</v>
      </c>
      <c r="G92" s="184"/>
      <c r="H92" s="53"/>
      <c r="I92" s="1"/>
      <c r="J92" s="55"/>
      <c r="K92" s="1"/>
      <c r="L92" s="57"/>
      <c r="M92" s="58"/>
      <c r="N92" s="59"/>
      <c r="O92" s="72" t="s">
        <v>28</v>
      </c>
      <c r="P92" s="72"/>
      <c r="Q92" s="72"/>
      <c r="R92" s="72"/>
      <c r="S92" s="72"/>
      <c r="T92" s="72"/>
      <c r="U92" s="61"/>
      <c r="V92" s="185" t="s">
        <v>24</v>
      </c>
      <c r="W92" s="182"/>
    </row>
    <row ht="15" customHeight="1" r="93">
      <c r="A93" s="183"/>
      <c r="B93" s="151"/>
      <c r="C93" s="49"/>
      <c r="D93" s="152"/>
      <c r="E93" s="107"/>
      <c r="F93" s="184"/>
      <c r="G93" s="184"/>
      <c r="H93" s="53"/>
      <c r="I93" s="1"/>
      <c r="J93" s="55"/>
      <c r="K93" s="1"/>
      <c r="L93" s="57"/>
      <c r="M93" s="58"/>
      <c r="N93" s="59"/>
      <c r="O93" s="72"/>
      <c r="P93" s="72"/>
      <c r="Q93" s="72"/>
      <c r="R93" s="72"/>
      <c r="S93" s="72"/>
      <c r="T93" s="72"/>
      <c r="U93" s="61"/>
      <c r="V93" s="185"/>
      <c r="W93" s="182"/>
    </row>
    <row ht="15" customHeight="1" r="94">
      <c r="A94" s="183"/>
      <c r="B94" s="151"/>
      <c r="C94" s="49"/>
      <c r="D94" s="155" t="s">
        <v>41</v>
      </c>
      <c r="E94" s="107" t="s">
        <v>81</v>
      </c>
      <c r="F94" s="69" t="s">
        <v>82</v>
      </c>
      <c r="G94" s="69"/>
      <c r="H94" s="53"/>
      <c r="I94" s="153">
        <v>0.5</v>
      </c>
      <c r="J94" s="55"/>
      <c r="K94" s="154">
        <v>5</v>
      </c>
      <c r="L94" s="57"/>
      <c r="M94" s="58"/>
      <c r="N94" s="59"/>
      <c r="O94" s="72" t="s">
        <v>28</v>
      </c>
      <c r="P94" s="72"/>
      <c r="Q94" s="72"/>
      <c r="R94" s="72"/>
      <c r="S94" s="72"/>
      <c r="T94" s="72"/>
      <c r="U94" s="61"/>
      <c r="V94" s="185"/>
      <c r="W94" s="182"/>
    </row>
    <row ht="16.149999999999999" customHeight="1" r="95">
      <c r="A95" s="186" t="s">
        <v>25</v>
      </c>
      <c r="B95" s="151"/>
      <c r="C95" s="49"/>
      <c r="D95" s="155"/>
      <c r="E95" s="107"/>
      <c r="F95" s="69"/>
      <c r="G95" s="69"/>
      <c r="H95" s="53"/>
      <c r="I95" s="153"/>
      <c r="J95" s="55"/>
      <c r="K95" s="154"/>
      <c r="L95" s="57"/>
      <c r="M95" s="58"/>
      <c r="N95" s="59"/>
      <c r="O95" s="72"/>
      <c r="P95" s="72"/>
      <c r="Q95" s="72"/>
      <c r="R95" s="72"/>
      <c r="S95" s="72"/>
      <c r="T95" s="72"/>
      <c r="U95" s="61"/>
      <c r="V95" s="185"/>
      <c r="W95" s="182"/>
    </row>
    <row ht="15" customHeight="1" r="96">
      <c r="A96" s="187" t="s">
        <v>83</v>
      </c>
      <c r="B96" s="151"/>
      <c r="C96" s="74"/>
      <c r="D96" s="74"/>
      <c r="E96" s="246"/>
      <c r="F96" s="75"/>
      <c r="G96" s="75"/>
      <c r="H96" s="76"/>
      <c r="I96" s="87"/>
      <c r="J96" s="78"/>
      <c r="K96" s="88"/>
      <c r="L96" s="80"/>
      <c r="M96" s="81"/>
      <c r="N96" s="81"/>
      <c r="O96" s="82"/>
      <c r="P96" s="82"/>
      <c r="Q96" s="82"/>
      <c r="R96" s="82"/>
      <c r="S96" s="82"/>
      <c r="T96" s="75"/>
      <c r="U96" s="83"/>
      <c r="V96" s="185"/>
      <c r="W96" s="145"/>
    </row>
    <row ht="16.149999999999999" customHeight="1" r="97">
      <c r="A97" s="187"/>
      <c r="B97" s="151"/>
      <c r="C97" s="84"/>
      <c r="D97" s="247"/>
      <c r="E97" s="85"/>
      <c r="F97" s="85"/>
      <c r="G97" s="85"/>
      <c r="H97" s="86"/>
      <c r="I97" s="87"/>
      <c r="J97" s="87"/>
      <c r="K97" s="88"/>
      <c r="L97" s="88"/>
      <c r="M97" s="81"/>
      <c r="N97" s="86"/>
      <c r="O97" s="30" t="s">
        <v>30</v>
      </c>
      <c r="P97" s="30"/>
      <c r="Q97" s="30"/>
      <c r="R97" s="30"/>
      <c r="S97" s="85"/>
      <c r="T97" s="85"/>
      <c r="U97" s="83"/>
      <c r="V97" s="185"/>
      <c r="W97" s="145"/>
    </row>
    <row ht="30" customHeight="1" r="98">
      <c r="A98" s="187"/>
      <c r="B98" s="151"/>
      <c r="C98" s="89"/>
      <c r="D98" s="89"/>
      <c r="E98" s="90"/>
      <c r="F98" s="38" t="s">
        <v>14</v>
      </c>
      <c r="G98" s="38" t="s">
        <v>31</v>
      </c>
      <c r="H98" s="91"/>
      <c r="I98" s="87"/>
      <c r="J98" s="93"/>
      <c r="K98" s="94"/>
      <c r="L98" s="95"/>
      <c r="M98" s="81"/>
      <c r="N98" s="96"/>
      <c r="O98" s="97" t="s">
        <v>15</v>
      </c>
      <c r="P98" s="41"/>
      <c r="Q98" s="98" t="s">
        <v>16</v>
      </c>
      <c r="R98" s="43"/>
      <c r="S98" s="81"/>
      <c r="T98" s="99" t="s">
        <v>17</v>
      </c>
      <c r="U98" s="83"/>
      <c r="V98" s="185"/>
      <c r="W98" s="145"/>
    </row>
    <row ht="23.100000000000001" customHeight="1" r="99">
      <c r="A99" s="187"/>
      <c r="B99" s="151"/>
      <c r="C99" s="49" t="s">
        <v>32</v>
      </c>
      <c r="D99" s="100" t="str">
        <f>D92</f>
        <v xml:space="preserve">Espace et territoire</v>
      </c>
      <c r="E99" s="108" t="s">
        <v>81</v>
      </c>
      <c r="F99" s="108" t="s">
        <v>45</v>
      </c>
      <c r="G99" s="102" t="s">
        <v>46</v>
      </c>
      <c r="H99" s="53"/>
      <c r="I99" s="109">
        <v>0.5</v>
      </c>
      <c r="J99" s="110"/>
      <c r="K99" s="111">
        <f>I99*10</f>
        <v>5</v>
      </c>
      <c r="L99" s="57"/>
      <c r="M99" s="58"/>
      <c r="N99" s="39"/>
      <c r="O99" s="245">
        <v>1</v>
      </c>
      <c r="P99" s="110"/>
      <c r="Q99" s="168">
        <f>O99*10</f>
        <v>10</v>
      </c>
      <c r="R99" s="57"/>
      <c r="S99" s="59"/>
      <c r="T99" s="105" t="s">
        <v>28</v>
      </c>
      <c r="U99" s="61"/>
      <c r="V99" s="185"/>
      <c r="W99" s="182"/>
    </row>
    <row ht="28.5" customHeight="1" r="100">
      <c r="A100" s="187"/>
      <c r="B100" s="151"/>
      <c r="C100" s="49"/>
      <c r="D100" s="100" t="str">
        <f>D94</f>
        <v>Grammaire</v>
      </c>
      <c r="E100" s="108" t="s">
        <v>27</v>
      </c>
      <c r="F100" s="108" t="s">
        <v>28</v>
      </c>
      <c r="G100" s="102"/>
      <c r="H100" s="53"/>
      <c r="I100" s="248"/>
      <c r="J100" s="110"/>
      <c r="K100" s="111"/>
      <c r="L100" s="57"/>
      <c r="M100" s="58"/>
      <c r="N100" s="113"/>
      <c r="O100" s="109"/>
      <c r="P100" s="110"/>
      <c r="Q100" s="111"/>
      <c r="R100" s="57"/>
      <c r="S100" s="59"/>
      <c r="T100" s="190" t="s">
        <v>28</v>
      </c>
      <c r="U100" s="61"/>
      <c r="V100" s="185"/>
      <c r="W100" s="182"/>
    </row>
    <row ht="15" customHeight="1" r="101">
      <c r="A101" s="187"/>
      <c r="B101" s="169"/>
      <c r="C101" s="116"/>
      <c r="D101" s="116"/>
      <c r="E101" s="117" t="str">
        <f>IF(SUM(I92:I100)=1,"","le total des pourcentages est différent de 100")</f>
        <v/>
      </c>
      <c r="F101" s="118"/>
      <c r="G101" s="118"/>
      <c r="H101" s="119"/>
      <c r="I101" s="120">
        <f>IF(AND(I92&lt;=0.5,I93&lt;=0.5,I93&lt;=0.5,I94&lt;=0.5,I95&lt;=0.5,I99&lt;=0.5,I100&lt;=0.5)=TRUE(),SUM(I92:I100),"Erreur")</f>
        <v>1</v>
      </c>
      <c r="J101" s="121"/>
      <c r="K101" s="122">
        <f>IF(AND(K92&lt;=(SUM(K92:K100)/2),K93&lt;=(SUM(K92:K100)/2),K94&lt;=(SUM(K92:K100)/2),K95&lt;=(SUM(K92:K100)/2),K99&lt;=(SUM(K92:K100)/2),K100&lt;=(SUM(K92:K100)/2))=TRUE(),SUM(K92:K100),"Erreur")</f>
        <v>10</v>
      </c>
      <c r="L101" s="126"/>
      <c r="M101" s="127"/>
      <c r="N101" s="170"/>
      <c r="O101" s="120">
        <f>SUM(O99:O100)</f>
        <v>1</v>
      </c>
      <c r="P101" s="121"/>
      <c r="Q101" s="122">
        <f>SUM(Q99:Q100)</f>
        <v>10</v>
      </c>
      <c r="R101" s="126"/>
      <c r="S101" s="127"/>
      <c r="T101" s="128" t="str">
        <f>IF(SUM(O99:O100)=1,"","le total des pourcentages est différent de 100")</f>
        <v/>
      </c>
      <c r="U101" s="127"/>
      <c r="V101" s="191"/>
      <c r="W101" s="192"/>
    </row>
    <row ht="13.5" customHeight="1" r="102">
      <c r="A102" s="187"/>
      <c r="B102" s="171"/>
      <c r="C102" s="172"/>
      <c r="D102" s="172"/>
      <c r="E102" s="81"/>
      <c r="F102" s="131" t="str">
        <f>IF(AND(I92&lt;=0.5,I93&lt;=0.5,I93&lt;=0.5,I94&lt;=0.5,I95&lt;=0.5,I99&lt;=0.5,I100&lt;=0.5)=TRUE(),"","il y a des épreuves qui dépassent les 50%")</f>
        <v/>
      </c>
      <c r="G102" s="132"/>
      <c r="H102" s="133"/>
      <c r="I102" s="88"/>
      <c r="J102" s="88"/>
      <c r="K102" s="88"/>
      <c r="L102" s="88"/>
      <c r="M102" s="81"/>
      <c r="N102" s="133"/>
      <c r="O102" s="164"/>
      <c r="P102" s="164"/>
      <c r="Q102" s="164"/>
      <c r="R102" s="88"/>
      <c r="S102" s="81"/>
      <c r="T102" s="81"/>
      <c r="U102" s="81"/>
      <c r="V102" s="193"/>
      <c r="W102" s="145"/>
    </row>
    <row ht="13.5" customHeight="1" r="103">
      <c r="A103" s="187"/>
      <c r="B103" s="171"/>
      <c r="C103" s="81"/>
      <c r="D103" s="81"/>
      <c r="E103" s="131" t="str">
        <f>IF(AND(ISBLANK(G99),ISBLANK(G100)),"indiquer obligatoirement la période de l'évaluation finale","")</f>
        <v/>
      </c>
      <c r="F103" s="132"/>
      <c r="G103" s="132"/>
      <c r="H103" s="132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193"/>
      <c r="W103" s="192"/>
    </row>
    <row ht="15" customHeight="1" r="104">
      <c r="A104" s="187"/>
      <c r="B104" s="194"/>
      <c r="C104" s="195"/>
      <c r="D104" s="195"/>
      <c r="E104" s="196"/>
      <c r="F104" s="196"/>
      <c r="G104" s="196"/>
      <c r="H104" s="196"/>
      <c r="I104" s="195"/>
      <c r="J104" s="195"/>
      <c r="K104" s="195"/>
      <c r="L104" s="195"/>
      <c r="M104" s="195"/>
      <c r="N104" s="195"/>
      <c r="O104" s="195"/>
      <c r="P104" s="195"/>
      <c r="Q104" s="195"/>
      <c r="R104" s="195"/>
      <c r="S104" s="195"/>
      <c r="T104" s="195"/>
      <c r="U104" s="195"/>
      <c r="V104" s="197"/>
      <c r="W104" s="192"/>
    </row>
    <row ht="15" customHeight="1" r="105">
      <c r="A105" s="198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130"/>
    </row>
    <row ht="24" customHeight="1" r="106">
      <c r="A106" s="176" t="s">
        <v>84</v>
      </c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8"/>
      <c r="W106" s="192"/>
    </row>
    <row ht="24" customHeight="1" r="107">
      <c r="A107" s="179"/>
      <c r="B107" s="148"/>
      <c r="C107" s="28"/>
      <c r="D107" s="28"/>
      <c r="E107" s="28"/>
      <c r="F107" s="28"/>
      <c r="G107" s="28"/>
      <c r="H107" s="29"/>
      <c r="I107" s="30" t="s">
        <v>12</v>
      </c>
      <c r="J107" s="30"/>
      <c r="K107" s="30"/>
      <c r="L107" s="31"/>
      <c r="M107" s="28"/>
      <c r="N107" s="28"/>
      <c r="O107" s="28"/>
      <c r="P107" s="28"/>
      <c r="Q107" s="28"/>
      <c r="R107" s="28"/>
      <c r="S107" s="28"/>
      <c r="T107" s="28"/>
      <c r="U107" s="28"/>
      <c r="V107" s="180"/>
      <c r="W107" s="192"/>
    </row>
    <row ht="26.649999999999999" customHeight="1" r="108">
      <c r="A108" s="179"/>
      <c r="B108" s="149"/>
      <c r="C108" s="36"/>
      <c r="D108" s="36"/>
      <c r="E108" s="37"/>
      <c r="F108" s="38" t="s">
        <v>14</v>
      </c>
      <c r="G108" s="38"/>
      <c r="H108" s="39"/>
      <c r="I108" s="40" t="s">
        <v>15</v>
      </c>
      <c r="J108" s="41"/>
      <c r="K108" s="42" t="s">
        <v>16</v>
      </c>
      <c r="L108" s="43"/>
      <c r="M108" s="44"/>
      <c r="N108" s="44"/>
      <c r="O108" s="45" t="s">
        <v>17</v>
      </c>
      <c r="P108" s="45"/>
      <c r="Q108" s="45"/>
      <c r="R108" s="45"/>
      <c r="S108" s="45"/>
      <c r="T108" s="45"/>
      <c r="U108" s="46"/>
      <c r="V108" s="181" t="s">
        <v>18</v>
      </c>
      <c r="W108" s="182"/>
    </row>
    <row ht="34.899999999999999" customHeight="1" r="109">
      <c r="A109" s="183" t="s">
        <v>85</v>
      </c>
      <c r="B109" s="151"/>
      <c r="C109" s="49" t="s">
        <v>19</v>
      </c>
      <c r="D109" s="50" t="s">
        <v>86</v>
      </c>
      <c r="E109" s="249" t="s">
        <v>87</v>
      </c>
      <c r="F109" s="250" t="s">
        <v>40</v>
      </c>
      <c r="G109" s="250"/>
      <c r="H109" s="53"/>
      <c r="I109" s="153">
        <v>0.5</v>
      </c>
      <c r="J109" s="55"/>
      <c r="K109" s="251">
        <f>I109*10</f>
        <v>5</v>
      </c>
      <c r="L109" s="57"/>
      <c r="M109" s="58"/>
      <c r="N109" s="59"/>
      <c r="O109" s="72" t="s">
        <v>28</v>
      </c>
      <c r="P109" s="72"/>
      <c r="Q109" s="72"/>
      <c r="R109" s="72"/>
      <c r="S109" s="72"/>
      <c r="T109" s="72"/>
      <c r="U109" s="61"/>
      <c r="V109" s="185" t="s">
        <v>24</v>
      </c>
      <c r="W109" s="182"/>
    </row>
    <row ht="66" customHeight="1" r="110">
      <c r="A110" s="183"/>
      <c r="B110" s="151"/>
      <c r="C110" s="49"/>
      <c r="D110" s="50"/>
      <c r="E110" s="249"/>
      <c r="F110" s="250"/>
      <c r="G110" s="250"/>
      <c r="H110" s="53"/>
      <c r="I110" s="153"/>
      <c r="J110" s="55"/>
      <c r="K110" s="251"/>
      <c r="L110" s="57"/>
      <c r="M110" s="58"/>
      <c r="N110" s="59"/>
      <c r="O110" s="72"/>
      <c r="P110" s="72"/>
      <c r="Q110" s="72"/>
      <c r="R110" s="72"/>
      <c r="S110" s="72"/>
      <c r="T110" s="72"/>
      <c r="U110" s="61"/>
      <c r="V110" s="185"/>
      <c r="W110" s="182"/>
    </row>
    <row ht="15" customHeight="1" r="111">
      <c r="A111" s="183"/>
      <c r="B111" s="151"/>
      <c r="C111" s="49"/>
      <c r="D111" s="50" t="s">
        <v>88</v>
      </c>
      <c r="E111" s="68" t="s">
        <v>89</v>
      </c>
      <c r="F111" s="69" t="s">
        <v>28</v>
      </c>
      <c r="G111" s="69"/>
      <c r="H111" s="53"/>
      <c r="I111" s="109"/>
      <c r="J111" s="55"/>
      <c r="K111" s="71"/>
      <c r="L111" s="57"/>
      <c r="M111" s="58"/>
      <c r="N111" s="59"/>
      <c r="O111" s="72" t="s">
        <v>28</v>
      </c>
      <c r="P111" s="72"/>
      <c r="Q111" s="72"/>
      <c r="R111" s="72"/>
      <c r="S111" s="72"/>
      <c r="T111" s="72"/>
      <c r="U111" s="61"/>
      <c r="V111" s="185"/>
      <c r="W111" s="182"/>
    </row>
    <row ht="22.149999999999999" customHeight="1" r="112">
      <c r="A112" s="186" t="s">
        <v>25</v>
      </c>
      <c r="B112" s="151"/>
      <c r="C112" s="49"/>
      <c r="D112" s="50"/>
      <c r="E112" s="68"/>
      <c r="F112" s="69"/>
      <c r="G112" s="69"/>
      <c r="H112" s="53"/>
      <c r="I112" s="109"/>
      <c r="J112" s="55"/>
      <c r="K112" s="71"/>
      <c r="L112" s="57"/>
      <c r="M112" s="58"/>
      <c r="N112" s="59"/>
      <c r="O112" s="72"/>
      <c r="P112" s="72"/>
      <c r="Q112" s="72"/>
      <c r="R112" s="72"/>
      <c r="S112" s="72"/>
      <c r="T112" s="72"/>
      <c r="U112" s="61"/>
      <c r="V112" s="185"/>
      <c r="W112" s="182"/>
    </row>
    <row ht="15" customHeight="1" r="113">
      <c r="A113" s="187" t="s">
        <v>90</v>
      </c>
      <c r="B113" s="151"/>
      <c r="C113" s="74"/>
      <c r="D113" s="74"/>
      <c r="E113" s="75"/>
      <c r="F113" s="75"/>
      <c r="G113" s="75"/>
      <c r="H113" s="76"/>
      <c r="I113" s="77"/>
      <c r="J113" s="78"/>
      <c r="K113" s="79"/>
      <c r="L113" s="80"/>
      <c r="M113" s="81"/>
      <c r="N113" s="81"/>
      <c r="O113" s="82"/>
      <c r="P113" s="82"/>
      <c r="Q113" s="82"/>
      <c r="R113" s="82"/>
      <c r="S113" s="82"/>
      <c r="T113" s="75"/>
      <c r="U113" s="83"/>
      <c r="V113" s="185"/>
      <c r="W113" s="145"/>
    </row>
    <row ht="16.149999999999999" customHeight="1" r="114">
      <c r="A114" s="187"/>
      <c r="B114" s="151"/>
      <c r="C114" s="84"/>
      <c r="D114" s="247"/>
      <c r="E114" s="85"/>
      <c r="F114" s="85"/>
      <c r="G114" s="85"/>
      <c r="H114" s="86"/>
      <c r="I114" s="87"/>
      <c r="J114" s="87"/>
      <c r="K114" s="88"/>
      <c r="L114" s="88"/>
      <c r="M114" s="81"/>
      <c r="N114" s="86"/>
      <c r="O114" s="30" t="s">
        <v>30</v>
      </c>
      <c r="P114" s="30"/>
      <c r="Q114" s="30"/>
      <c r="R114" s="30"/>
      <c r="S114" s="85"/>
      <c r="T114" s="85"/>
      <c r="U114" s="83"/>
      <c r="V114" s="185"/>
      <c r="W114" s="145"/>
    </row>
    <row ht="30" customHeight="1" r="115">
      <c r="A115" s="187"/>
      <c r="B115" s="151"/>
      <c r="C115" s="89"/>
      <c r="D115" s="89"/>
      <c r="E115" s="90"/>
      <c r="F115" s="38" t="s">
        <v>14</v>
      </c>
      <c r="G115" s="38" t="s">
        <v>31</v>
      </c>
      <c r="H115" s="91"/>
      <c r="I115" s="92"/>
      <c r="J115" s="93"/>
      <c r="K115" s="94"/>
      <c r="L115" s="95"/>
      <c r="M115" s="81"/>
      <c r="N115" s="96"/>
      <c r="O115" s="97" t="s">
        <v>15</v>
      </c>
      <c r="P115" s="41"/>
      <c r="Q115" s="98" t="s">
        <v>16</v>
      </c>
      <c r="R115" s="43"/>
      <c r="S115" s="81"/>
      <c r="T115" s="99" t="s">
        <v>17</v>
      </c>
      <c r="U115" s="83"/>
      <c r="V115" s="185"/>
      <c r="W115" s="145"/>
    </row>
    <row customFormat="1" ht="42" customHeight="1" r="116" s="23">
      <c r="A116" s="187"/>
      <c r="B116" s="151"/>
      <c r="C116" s="49" t="s">
        <v>32</v>
      </c>
      <c r="D116" s="50" t="str">
        <f>D109</f>
        <v xml:space="preserve">Projet perso de l'étudiant</v>
      </c>
      <c r="E116" s="107" t="s">
        <v>27</v>
      </c>
      <c r="F116" s="108"/>
      <c r="G116" s="102" t="s">
        <v>28</v>
      </c>
      <c r="H116" s="53"/>
      <c r="I116" s="245"/>
      <c r="J116" s="252"/>
      <c r="K116" s="253"/>
      <c r="L116" s="112"/>
      <c r="M116" s="84"/>
      <c r="N116" s="254"/>
      <c r="O116" s="255"/>
      <c r="P116" s="252"/>
      <c r="Q116" s="256"/>
      <c r="R116" s="57"/>
      <c r="S116" s="59"/>
      <c r="T116" s="105"/>
      <c r="U116" s="61"/>
      <c r="V116" s="185"/>
      <c r="W116" s="182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26"/>
      <c r="BG116" s="26"/>
      <c r="BH116" s="26"/>
      <c r="BI116" s="26"/>
      <c r="BJ116" s="26"/>
      <c r="BK116" s="26"/>
      <c r="BL116" s="26"/>
      <c r="BM116" s="26"/>
      <c r="BN116" s="26"/>
      <c r="BO116" s="26"/>
      <c r="BP116" s="26"/>
      <c r="BQ116" s="26"/>
      <c r="BR116" s="26"/>
      <c r="BS116" s="26"/>
      <c r="BT116" s="26"/>
      <c r="BU116" s="26"/>
      <c r="BV116" s="26"/>
      <c r="BW116" s="26"/>
      <c r="BX116" s="26"/>
      <c r="BY116" s="26"/>
      <c r="BZ116" s="26"/>
      <c r="CA116" s="26"/>
      <c r="CB116" s="26"/>
      <c r="CC116" s="26"/>
      <c r="CD116" s="26"/>
      <c r="CE116" s="26"/>
      <c r="CF116" s="26"/>
      <c r="CG116" s="26"/>
      <c r="CH116" s="26"/>
      <c r="CI116" s="26"/>
      <c r="CJ116" s="26"/>
      <c r="CK116" s="26"/>
      <c r="CL116" s="26"/>
      <c r="CM116" s="26"/>
      <c r="CN116" s="26"/>
      <c r="CO116" s="26"/>
      <c r="CP116" s="26"/>
      <c r="CQ116" s="26"/>
      <c r="CR116" s="26"/>
      <c r="CS116" s="26"/>
      <c r="CT116" s="26"/>
      <c r="CU116" s="26"/>
      <c r="CV116" s="26"/>
      <c r="CW116" s="26"/>
      <c r="CX116" s="26"/>
      <c r="CY116" s="26"/>
      <c r="CZ116" s="26"/>
      <c r="DA116" s="26"/>
      <c r="DB116" s="26"/>
      <c r="DC116" s="26"/>
      <c r="DD116" s="26"/>
      <c r="DE116" s="26"/>
      <c r="DF116" s="26"/>
      <c r="DG116" s="26"/>
      <c r="DH116" s="26"/>
      <c r="DI116" s="26"/>
      <c r="DJ116" s="26"/>
      <c r="DK116" s="26"/>
      <c r="DL116" s="26"/>
      <c r="DM116" s="26"/>
      <c r="DN116" s="26"/>
      <c r="DO116" s="26"/>
      <c r="DP116" s="26"/>
      <c r="DQ116" s="26"/>
      <c r="DR116" s="26"/>
      <c r="DS116" s="26"/>
      <c r="DT116" s="26"/>
      <c r="DU116" s="26"/>
      <c r="DV116" s="26"/>
      <c r="DW116" s="26"/>
      <c r="DX116" s="26"/>
      <c r="DY116" s="26"/>
      <c r="DZ116" s="26"/>
      <c r="EA116" s="26"/>
      <c r="EB116" s="26"/>
      <c r="EC116" s="26"/>
      <c r="ED116" s="26"/>
      <c r="EE116" s="26"/>
      <c r="EF116" s="26"/>
      <c r="EG116" s="26"/>
      <c r="EH116" s="26"/>
      <c r="EI116" s="26"/>
      <c r="EJ116" s="26"/>
      <c r="EK116" s="26"/>
      <c r="EL116" s="26"/>
      <c r="EM116" s="26"/>
      <c r="EN116" s="26"/>
      <c r="EO116" s="26"/>
      <c r="EP116" s="26"/>
      <c r="EQ116" s="26"/>
      <c r="ER116" s="26"/>
      <c r="ES116" s="26"/>
      <c r="ET116" s="26"/>
      <c r="EU116" s="26"/>
      <c r="EV116" s="26"/>
      <c r="EW116" s="26"/>
      <c r="EX116" s="26"/>
      <c r="EY116" s="26"/>
      <c r="EZ116" s="26"/>
      <c r="FA116" s="26"/>
      <c r="FB116" s="26"/>
      <c r="FC116" s="26"/>
      <c r="FD116" s="26"/>
      <c r="FE116" s="26"/>
      <c r="FF116" s="26"/>
      <c r="FG116" s="26"/>
      <c r="FH116" s="26"/>
      <c r="FI116" s="26"/>
      <c r="FJ116" s="26"/>
      <c r="FK116" s="26"/>
      <c r="FL116" s="26"/>
      <c r="FM116" s="26"/>
      <c r="FN116" s="26"/>
      <c r="FO116" s="26"/>
      <c r="FP116" s="26"/>
      <c r="FQ116" s="26"/>
      <c r="FR116" s="26"/>
      <c r="FS116" s="26"/>
      <c r="FT116" s="26"/>
      <c r="FU116" s="26"/>
      <c r="FV116" s="26"/>
      <c r="FW116" s="26"/>
      <c r="FX116" s="26"/>
      <c r="FY116" s="26"/>
      <c r="FZ116" s="26"/>
      <c r="GA116" s="26"/>
      <c r="GB116" s="26"/>
      <c r="GC116" s="26"/>
      <c r="GD116" s="26"/>
      <c r="GE116" s="26"/>
      <c r="GF116" s="26"/>
      <c r="GG116" s="26"/>
      <c r="GH116" s="26"/>
      <c r="GI116" s="26"/>
      <c r="GJ116" s="26"/>
      <c r="GK116" s="26"/>
      <c r="GL116" s="26"/>
      <c r="GM116" s="26"/>
      <c r="GN116" s="26"/>
      <c r="GO116" s="26"/>
      <c r="GP116" s="26"/>
      <c r="GQ116" s="26"/>
      <c r="GR116" s="26"/>
      <c r="GS116" s="26"/>
      <c r="GT116" s="26"/>
      <c r="GU116" s="26"/>
      <c r="GV116" s="26"/>
      <c r="GW116" s="26"/>
      <c r="GX116" s="26"/>
      <c r="GY116" s="26"/>
      <c r="GZ116" s="26"/>
      <c r="HA116" s="26"/>
      <c r="HB116" s="26"/>
      <c r="HC116" s="26"/>
      <c r="HD116" s="26"/>
      <c r="HE116" s="26"/>
      <c r="HF116" s="26"/>
      <c r="HG116" s="26"/>
      <c r="HH116" s="26"/>
      <c r="HI116" s="26"/>
      <c r="HJ116" s="26"/>
      <c r="HK116" s="26"/>
      <c r="HL116" s="26"/>
      <c r="HM116" s="26"/>
      <c r="HN116" s="26"/>
      <c r="HO116" s="26"/>
      <c r="HP116" s="26"/>
      <c r="HQ116" s="26"/>
      <c r="HR116" s="26"/>
      <c r="HS116" s="26"/>
      <c r="HT116" s="26"/>
      <c r="HU116" s="26"/>
      <c r="HV116" s="26"/>
      <c r="HW116" s="26"/>
      <c r="HX116" s="26"/>
      <c r="HY116" s="26"/>
      <c r="HZ116" s="26"/>
      <c r="IA116" s="26"/>
      <c r="IB116" s="26"/>
      <c r="IC116" s="26"/>
      <c r="ID116" s="26"/>
      <c r="IE116" s="26"/>
      <c r="IF116" s="26"/>
      <c r="IG116" s="26"/>
      <c r="IH116" s="26"/>
      <c r="II116" s="26"/>
      <c r="IJ116" s="26"/>
      <c r="IK116" s="26"/>
      <c r="IL116" s="26"/>
      <c r="IM116" s="26"/>
      <c r="IN116" s="26"/>
      <c r="IO116" s="26"/>
      <c r="IP116" s="26"/>
      <c r="IQ116" s="26"/>
      <c r="IR116" s="26"/>
      <c r="IS116" s="26"/>
      <c r="IT116" s="26"/>
      <c r="IU116" s="26"/>
      <c r="IV116" s="26"/>
      <c r="IW116" s="26"/>
      <c r="IX116" s="26"/>
      <c r="IY116" s="26"/>
      <c r="IZ116" s="26"/>
      <c r="JA116" s="26"/>
      <c r="JB116" s="26"/>
      <c r="JC116" s="26"/>
      <c r="JD116" s="26"/>
      <c r="JE116" s="26"/>
      <c r="JF116" s="26"/>
      <c r="JG116" s="26"/>
      <c r="JH116" s="26"/>
      <c r="JI116" s="26"/>
      <c r="JJ116" s="26"/>
      <c r="JK116" s="26"/>
      <c r="JL116" s="26"/>
      <c r="JM116" s="26"/>
      <c r="JN116" s="26"/>
      <c r="JO116" s="26"/>
      <c r="JP116" s="26"/>
      <c r="JQ116" s="26"/>
      <c r="JR116" s="26"/>
      <c r="JS116" s="26"/>
      <c r="JT116" s="26"/>
      <c r="JU116" s="26"/>
      <c r="JV116" s="26"/>
      <c r="JW116" s="26"/>
      <c r="JX116" s="26"/>
      <c r="JY116" s="26"/>
      <c r="JZ116" s="26"/>
      <c r="KA116" s="26"/>
      <c r="KB116" s="26"/>
      <c r="KC116" s="26"/>
      <c r="KD116" s="26"/>
      <c r="KE116" s="26"/>
      <c r="KF116" s="26"/>
      <c r="KG116" s="26"/>
      <c r="KH116" s="26"/>
      <c r="KI116" s="26"/>
      <c r="KJ116" s="26"/>
      <c r="KK116" s="26"/>
      <c r="KL116" s="26"/>
      <c r="KM116" s="26"/>
      <c r="KN116" s="26"/>
      <c r="KO116" s="26"/>
      <c r="KP116" s="26"/>
      <c r="KQ116" s="26"/>
      <c r="KR116" s="26"/>
      <c r="KS116" s="26"/>
      <c r="KT116" s="26"/>
      <c r="KU116" s="26"/>
      <c r="KV116" s="26"/>
      <c r="KW116" s="26"/>
      <c r="KX116" s="26"/>
      <c r="KY116" s="26"/>
      <c r="KZ116" s="26"/>
      <c r="LA116" s="26"/>
      <c r="LB116" s="26"/>
      <c r="LC116" s="26"/>
      <c r="LD116" s="26"/>
      <c r="LE116" s="26"/>
      <c r="LF116" s="26"/>
      <c r="LG116" s="26"/>
      <c r="LH116" s="26"/>
      <c r="LI116" s="26"/>
      <c r="LJ116" s="26"/>
      <c r="LK116" s="26"/>
      <c r="LL116" s="26"/>
      <c r="LM116" s="26"/>
      <c r="LN116" s="26"/>
      <c r="LO116" s="26"/>
      <c r="LP116" s="26"/>
      <c r="LQ116" s="26"/>
      <c r="LR116" s="26"/>
      <c r="LS116" s="26"/>
      <c r="LT116" s="26"/>
      <c r="LU116" s="26"/>
      <c r="LV116" s="26"/>
      <c r="LW116" s="26"/>
      <c r="LX116" s="26"/>
      <c r="LY116" s="26"/>
      <c r="LZ116" s="26"/>
      <c r="MA116" s="26"/>
      <c r="MB116" s="26"/>
      <c r="MC116" s="26"/>
      <c r="MD116" s="26"/>
      <c r="ME116" s="26"/>
      <c r="MF116" s="26"/>
      <c r="MG116" s="26"/>
      <c r="MH116" s="26"/>
      <c r="MI116" s="26"/>
      <c r="MJ116" s="26"/>
      <c r="MK116" s="26"/>
      <c r="ML116" s="26"/>
      <c r="MM116" s="26"/>
      <c r="MN116" s="26"/>
      <c r="MO116" s="26"/>
      <c r="MP116" s="26"/>
      <c r="MQ116" s="26"/>
      <c r="MR116" s="26"/>
      <c r="MS116" s="26"/>
      <c r="MT116" s="26"/>
      <c r="MU116" s="26"/>
      <c r="MV116" s="26"/>
      <c r="MW116" s="26"/>
      <c r="MX116" s="26"/>
      <c r="MY116" s="26"/>
      <c r="MZ116" s="26"/>
      <c r="NA116" s="26"/>
      <c r="NB116" s="26"/>
      <c r="NC116" s="26"/>
      <c r="ND116" s="26"/>
      <c r="NE116" s="26"/>
      <c r="NF116" s="26"/>
      <c r="NG116" s="26"/>
      <c r="NH116" s="26"/>
      <c r="NI116" s="26"/>
      <c r="NJ116" s="26"/>
      <c r="NK116" s="26"/>
      <c r="NL116" s="26"/>
      <c r="NM116" s="26"/>
      <c r="NN116" s="26"/>
      <c r="NO116" s="26"/>
      <c r="NP116" s="26"/>
      <c r="NQ116" s="26"/>
      <c r="NR116" s="26"/>
      <c r="NS116" s="26"/>
      <c r="NT116" s="26"/>
      <c r="NU116" s="26"/>
      <c r="NV116" s="26"/>
      <c r="NW116" s="26"/>
      <c r="NX116" s="26"/>
      <c r="NY116" s="26"/>
      <c r="NZ116" s="26"/>
      <c r="OA116" s="26"/>
      <c r="OB116" s="26"/>
      <c r="OC116" s="26"/>
      <c r="OD116" s="26"/>
      <c r="OE116" s="26"/>
      <c r="OF116" s="26"/>
      <c r="OG116" s="26"/>
      <c r="OH116" s="26"/>
      <c r="OI116" s="26"/>
      <c r="OJ116" s="26"/>
      <c r="OK116" s="26"/>
      <c r="OL116" s="26"/>
      <c r="OM116" s="26"/>
      <c r="ON116" s="26"/>
      <c r="OO116" s="26"/>
      <c r="OP116" s="26"/>
      <c r="OQ116" s="26"/>
      <c r="OR116" s="26"/>
      <c r="OS116" s="26"/>
      <c r="OT116" s="26"/>
      <c r="OU116" s="26"/>
      <c r="OV116" s="26"/>
      <c r="OW116" s="26"/>
      <c r="OX116" s="26"/>
      <c r="OY116" s="26"/>
      <c r="OZ116" s="26"/>
      <c r="PA116" s="26"/>
      <c r="PB116" s="26"/>
      <c r="PC116" s="26"/>
      <c r="PD116" s="26"/>
      <c r="PE116" s="26"/>
      <c r="PF116" s="26"/>
      <c r="PG116" s="26"/>
      <c r="PH116" s="26"/>
      <c r="PI116" s="26"/>
      <c r="PJ116" s="26"/>
      <c r="PK116" s="26"/>
      <c r="PL116" s="26"/>
      <c r="PM116" s="26"/>
      <c r="PN116" s="26"/>
      <c r="PO116" s="26"/>
      <c r="PP116" s="26"/>
      <c r="PQ116" s="26"/>
      <c r="PR116" s="26"/>
      <c r="PS116" s="26"/>
      <c r="PT116" s="26"/>
      <c r="PU116" s="26"/>
      <c r="PV116" s="26"/>
      <c r="PW116" s="26"/>
      <c r="PX116" s="26"/>
      <c r="PY116" s="26"/>
      <c r="PZ116" s="26"/>
      <c r="QA116" s="26"/>
      <c r="QB116" s="26"/>
      <c r="QC116" s="26"/>
      <c r="QD116" s="26"/>
      <c r="QE116" s="26"/>
      <c r="QF116" s="26"/>
      <c r="QG116" s="26"/>
      <c r="QH116" s="26"/>
      <c r="QI116" s="26"/>
      <c r="QJ116" s="26"/>
      <c r="QK116" s="26"/>
      <c r="QL116" s="26"/>
      <c r="QM116" s="26"/>
      <c r="QN116" s="26"/>
      <c r="QO116" s="26"/>
      <c r="QP116" s="26"/>
      <c r="QQ116" s="26"/>
      <c r="QR116" s="26"/>
      <c r="QS116" s="26"/>
      <c r="QT116" s="26"/>
      <c r="QU116" s="26"/>
      <c r="QV116" s="26"/>
      <c r="QW116" s="26"/>
      <c r="QX116" s="26"/>
      <c r="QY116" s="26"/>
      <c r="QZ116" s="26"/>
      <c r="RA116" s="26"/>
      <c r="RB116" s="26"/>
      <c r="RC116" s="26"/>
      <c r="RD116" s="26"/>
      <c r="RE116" s="26"/>
      <c r="RF116" s="26"/>
      <c r="RG116" s="26"/>
      <c r="RH116" s="26"/>
      <c r="RI116" s="26"/>
      <c r="RJ116" s="26"/>
      <c r="RK116" s="26"/>
      <c r="RL116" s="26"/>
      <c r="RM116" s="26"/>
      <c r="RN116" s="26"/>
      <c r="RO116" s="26"/>
      <c r="RP116" s="26"/>
      <c r="RQ116" s="26"/>
      <c r="RR116" s="26"/>
      <c r="RS116" s="26"/>
      <c r="RT116" s="26"/>
      <c r="RU116" s="26"/>
      <c r="RV116" s="26"/>
      <c r="RW116" s="26"/>
      <c r="RX116" s="26"/>
      <c r="RY116" s="26"/>
      <c r="RZ116" s="26"/>
      <c r="SA116" s="26"/>
      <c r="SB116" s="26"/>
      <c r="SC116" s="26"/>
      <c r="SD116" s="26"/>
      <c r="SE116" s="26"/>
      <c r="SF116" s="26"/>
      <c r="SG116" s="26"/>
      <c r="SH116" s="26"/>
      <c r="SI116" s="26"/>
      <c r="SJ116" s="26"/>
      <c r="SK116" s="26"/>
      <c r="SL116" s="26"/>
      <c r="SM116" s="26"/>
      <c r="SN116" s="26"/>
      <c r="SO116" s="26"/>
      <c r="SP116" s="26"/>
      <c r="SQ116" s="26"/>
      <c r="SR116" s="26"/>
      <c r="SS116" s="26"/>
      <c r="ST116" s="26"/>
      <c r="SU116" s="26"/>
      <c r="SV116" s="26"/>
      <c r="SW116" s="26"/>
      <c r="SX116" s="26"/>
      <c r="SY116" s="26"/>
      <c r="SZ116" s="26"/>
      <c r="TA116" s="26"/>
      <c r="TB116" s="26"/>
      <c r="TC116" s="26"/>
      <c r="TD116" s="26"/>
      <c r="TE116" s="26"/>
      <c r="TF116" s="26"/>
      <c r="TG116" s="26"/>
      <c r="TH116" s="26"/>
      <c r="TI116" s="26"/>
      <c r="TJ116" s="26"/>
      <c r="TK116" s="26"/>
      <c r="TL116" s="26"/>
      <c r="TM116" s="26"/>
      <c r="TN116" s="26"/>
      <c r="TO116" s="26"/>
      <c r="TP116" s="26"/>
      <c r="TQ116" s="26"/>
      <c r="TR116" s="26"/>
      <c r="TS116" s="26"/>
      <c r="TT116" s="26"/>
      <c r="TU116" s="26"/>
      <c r="TV116" s="26"/>
      <c r="TW116" s="26"/>
      <c r="TX116" s="26"/>
      <c r="TY116" s="26"/>
      <c r="TZ116" s="26"/>
      <c r="UA116" s="26"/>
      <c r="UB116" s="26"/>
      <c r="UC116" s="26"/>
      <c r="UD116" s="26"/>
      <c r="UE116" s="26"/>
      <c r="UF116" s="26"/>
      <c r="UG116" s="26"/>
      <c r="UH116" s="26"/>
      <c r="UI116" s="26"/>
      <c r="UJ116" s="26"/>
      <c r="UK116" s="26"/>
      <c r="UL116" s="26"/>
      <c r="UM116" s="26"/>
      <c r="UN116" s="26"/>
      <c r="UO116" s="26"/>
      <c r="UP116" s="26"/>
      <c r="UQ116" s="26"/>
      <c r="UR116" s="26"/>
      <c r="US116" s="26"/>
      <c r="UT116" s="26"/>
      <c r="UU116" s="26"/>
      <c r="UV116" s="26"/>
      <c r="UW116" s="26"/>
      <c r="UX116" s="26"/>
      <c r="UY116" s="26"/>
      <c r="UZ116" s="26"/>
      <c r="VA116" s="26"/>
      <c r="VB116" s="26"/>
      <c r="VC116" s="26"/>
      <c r="VD116" s="26"/>
      <c r="VE116" s="26"/>
      <c r="VF116" s="26"/>
      <c r="VG116" s="26"/>
      <c r="VH116" s="26"/>
      <c r="VI116" s="26"/>
      <c r="VJ116" s="26"/>
      <c r="VK116" s="26"/>
      <c r="VL116" s="26"/>
      <c r="VM116" s="26"/>
      <c r="VN116" s="26"/>
      <c r="VO116" s="26"/>
      <c r="VP116" s="26"/>
      <c r="VQ116" s="26"/>
      <c r="VR116" s="26"/>
      <c r="VS116" s="26"/>
      <c r="VT116" s="26"/>
      <c r="VU116" s="26"/>
      <c r="VV116" s="26"/>
      <c r="VW116" s="26"/>
      <c r="VX116" s="26"/>
      <c r="VY116" s="26"/>
      <c r="VZ116" s="26"/>
      <c r="WA116" s="26"/>
      <c r="WB116" s="26"/>
      <c r="WC116" s="26"/>
      <c r="WD116" s="26"/>
      <c r="WE116" s="26"/>
      <c r="WF116" s="26"/>
      <c r="WG116" s="26"/>
      <c r="WH116" s="26"/>
      <c r="WI116" s="26"/>
      <c r="WJ116" s="26"/>
      <c r="WK116" s="26"/>
      <c r="WL116" s="26"/>
      <c r="WM116" s="26"/>
      <c r="WN116" s="26"/>
      <c r="WO116" s="26"/>
      <c r="WP116" s="26"/>
      <c r="WQ116" s="26"/>
      <c r="WR116" s="26"/>
      <c r="WS116" s="26"/>
      <c r="WT116" s="26"/>
      <c r="WU116" s="26"/>
      <c r="WV116" s="26"/>
      <c r="WW116" s="26"/>
      <c r="WX116" s="26"/>
      <c r="WY116" s="26"/>
      <c r="WZ116" s="26"/>
      <c r="XA116" s="26"/>
      <c r="XB116" s="26"/>
      <c r="XC116" s="26"/>
      <c r="XD116" s="26"/>
      <c r="XE116" s="26"/>
      <c r="XF116" s="26"/>
      <c r="XG116" s="26"/>
      <c r="XH116" s="26"/>
      <c r="XI116" s="26"/>
      <c r="XJ116" s="26"/>
      <c r="XK116" s="26"/>
      <c r="XL116" s="26"/>
      <c r="XM116" s="26"/>
      <c r="XN116" s="26"/>
      <c r="XO116" s="26"/>
      <c r="XP116" s="26"/>
      <c r="XQ116" s="26"/>
      <c r="XR116" s="26"/>
      <c r="XS116" s="26"/>
      <c r="XT116" s="26"/>
      <c r="XU116" s="26"/>
      <c r="XV116" s="26"/>
      <c r="XW116" s="26"/>
      <c r="XX116" s="26"/>
      <c r="XY116" s="26"/>
      <c r="XZ116" s="26"/>
      <c r="YA116" s="26"/>
      <c r="YB116" s="26"/>
      <c r="YC116" s="26"/>
      <c r="YD116" s="26"/>
      <c r="YE116" s="26"/>
      <c r="YF116" s="26"/>
      <c r="YG116" s="26"/>
      <c r="YH116" s="26"/>
      <c r="YI116" s="26"/>
      <c r="YJ116" s="26"/>
      <c r="YK116" s="26"/>
      <c r="YL116" s="26"/>
      <c r="YM116" s="26"/>
      <c r="YN116" s="26"/>
      <c r="YO116" s="26"/>
      <c r="YP116" s="26"/>
      <c r="YQ116" s="26"/>
      <c r="YR116" s="26"/>
      <c r="YS116" s="26"/>
      <c r="YT116" s="26"/>
      <c r="YU116" s="26"/>
      <c r="YV116" s="26"/>
      <c r="YW116" s="26"/>
      <c r="YX116" s="26"/>
      <c r="YY116" s="26"/>
      <c r="YZ116" s="26"/>
      <c r="ZA116" s="26"/>
      <c r="ZB116" s="26"/>
      <c r="ZC116" s="26"/>
      <c r="ZD116" s="26"/>
      <c r="ZE116" s="26"/>
      <c r="ZF116" s="26"/>
      <c r="ZG116" s="26"/>
      <c r="ZH116" s="26"/>
      <c r="ZI116" s="26"/>
      <c r="ZJ116" s="26"/>
      <c r="ZK116" s="26"/>
      <c r="ZL116" s="26"/>
      <c r="ZM116" s="26"/>
      <c r="ZN116" s="26"/>
      <c r="ZO116" s="26"/>
      <c r="ZP116" s="26"/>
      <c r="ZQ116" s="26"/>
      <c r="ZR116" s="26"/>
      <c r="ZS116" s="26"/>
      <c r="ZT116" s="26"/>
      <c r="ZU116" s="26"/>
      <c r="ZV116" s="26"/>
      <c r="ZW116" s="26"/>
      <c r="ZX116" s="26"/>
      <c r="ZY116" s="26"/>
      <c r="ZZ116" s="26"/>
      <c r="AAA116" s="26"/>
      <c r="AAB116" s="26"/>
      <c r="AAC116" s="26"/>
      <c r="AAD116" s="26"/>
      <c r="AAE116" s="26"/>
      <c r="AAF116" s="26"/>
      <c r="AAG116" s="26"/>
      <c r="AAH116" s="26"/>
      <c r="AAI116" s="26"/>
      <c r="AAJ116" s="26"/>
      <c r="AAK116" s="26"/>
      <c r="AAL116" s="26"/>
      <c r="AAM116" s="26"/>
      <c r="AAN116" s="26"/>
      <c r="AAO116" s="26"/>
      <c r="AAP116" s="26"/>
      <c r="AAQ116" s="26"/>
      <c r="AAR116" s="26"/>
      <c r="AAS116" s="26"/>
      <c r="AAT116" s="26"/>
      <c r="AAU116" s="26"/>
      <c r="AAV116" s="26"/>
      <c r="AAW116" s="26"/>
      <c r="AAX116" s="26"/>
      <c r="AAY116" s="26"/>
      <c r="AAZ116" s="26"/>
      <c r="ABA116" s="26"/>
      <c r="ABB116" s="26"/>
      <c r="ABC116" s="26"/>
      <c r="ABD116" s="26"/>
      <c r="ABE116" s="26"/>
      <c r="ABF116" s="26"/>
      <c r="ABG116" s="26"/>
      <c r="ABH116" s="26"/>
      <c r="ABI116" s="26"/>
      <c r="ABJ116" s="26"/>
      <c r="ABK116" s="26"/>
      <c r="ABL116" s="26"/>
      <c r="ABM116" s="26"/>
      <c r="ABN116" s="26"/>
      <c r="ABO116" s="26"/>
      <c r="ABP116" s="26"/>
      <c r="ABQ116" s="26"/>
      <c r="ABR116" s="26"/>
      <c r="ABS116" s="26"/>
      <c r="ABT116" s="26"/>
      <c r="ABU116" s="26"/>
      <c r="ABV116" s="26"/>
      <c r="ABW116" s="26"/>
      <c r="ABX116" s="26"/>
      <c r="ABY116" s="26"/>
      <c r="ABZ116" s="26"/>
      <c r="ACA116" s="26"/>
      <c r="ACB116" s="26"/>
      <c r="ACC116" s="26"/>
      <c r="ACD116" s="26"/>
      <c r="ACE116" s="26"/>
      <c r="ACF116" s="26"/>
      <c r="ACG116" s="26"/>
      <c r="ACH116" s="26"/>
      <c r="ACI116" s="26"/>
      <c r="ACJ116" s="26"/>
      <c r="ACK116" s="26"/>
      <c r="ACL116" s="26"/>
      <c r="ACM116" s="26"/>
      <c r="ACN116" s="26"/>
      <c r="ACO116" s="26"/>
      <c r="ACP116" s="26"/>
      <c r="ACQ116" s="26"/>
      <c r="ACR116" s="26"/>
      <c r="ACS116" s="26"/>
      <c r="ACT116" s="26"/>
      <c r="ACU116" s="26"/>
      <c r="ACV116" s="26"/>
      <c r="ACW116" s="26"/>
      <c r="ACX116" s="26"/>
      <c r="ACY116" s="26"/>
      <c r="ACZ116" s="26"/>
      <c r="ADA116" s="26"/>
      <c r="ADB116" s="26"/>
      <c r="ADC116" s="26"/>
      <c r="ADD116" s="26"/>
      <c r="ADE116" s="26"/>
      <c r="ADF116" s="26"/>
      <c r="ADG116" s="26"/>
      <c r="ADH116" s="26"/>
      <c r="ADI116" s="26"/>
      <c r="ADJ116" s="26"/>
      <c r="ADK116" s="26"/>
      <c r="ADL116" s="26"/>
      <c r="ADM116" s="26"/>
      <c r="ADN116" s="26"/>
      <c r="ADO116" s="26"/>
      <c r="ADP116" s="26"/>
      <c r="ADQ116" s="26"/>
      <c r="ADR116" s="26"/>
      <c r="ADS116" s="26"/>
      <c r="ADT116" s="26"/>
      <c r="ADU116" s="26"/>
      <c r="ADV116" s="26"/>
      <c r="ADW116" s="26"/>
      <c r="ADX116" s="26"/>
      <c r="ADY116" s="26"/>
      <c r="ADZ116" s="26"/>
      <c r="AEA116" s="26"/>
      <c r="AEB116" s="26"/>
      <c r="AEC116" s="26"/>
      <c r="AED116" s="26"/>
      <c r="AEE116" s="26"/>
      <c r="AEF116" s="26"/>
      <c r="AEG116" s="26"/>
      <c r="AEH116" s="26"/>
      <c r="AEI116" s="26"/>
      <c r="AEJ116" s="26"/>
      <c r="AEK116" s="26"/>
      <c r="AEL116" s="26"/>
      <c r="AEM116" s="26"/>
      <c r="AEN116" s="26"/>
      <c r="AEO116" s="26"/>
      <c r="AEP116" s="26"/>
      <c r="AEQ116" s="26"/>
      <c r="AER116" s="26"/>
      <c r="AES116" s="26"/>
      <c r="AET116" s="26"/>
      <c r="AEU116" s="26"/>
      <c r="AEV116" s="26"/>
      <c r="AEW116" s="26"/>
      <c r="AEX116" s="26"/>
      <c r="AEY116" s="26"/>
      <c r="AEZ116" s="26"/>
      <c r="AFA116" s="26"/>
      <c r="AFB116" s="26"/>
      <c r="AFC116" s="26"/>
      <c r="AFD116" s="26"/>
      <c r="AFE116" s="26"/>
      <c r="AFF116" s="26"/>
      <c r="AFG116" s="26"/>
      <c r="AFH116" s="26"/>
      <c r="AFI116" s="26"/>
      <c r="AFJ116" s="26"/>
      <c r="AFK116" s="26"/>
      <c r="AFL116" s="26"/>
      <c r="AFM116" s="26"/>
      <c r="AFN116" s="26"/>
      <c r="AFO116" s="26"/>
      <c r="AFP116" s="26"/>
      <c r="AFQ116" s="26"/>
      <c r="AFR116" s="26"/>
      <c r="AFS116" s="26"/>
      <c r="AFT116" s="26"/>
      <c r="AFU116" s="26"/>
      <c r="AFV116" s="26"/>
      <c r="AFW116" s="26"/>
      <c r="AFX116" s="26"/>
      <c r="AFY116" s="26"/>
      <c r="AFZ116" s="26"/>
      <c r="AGA116" s="26"/>
      <c r="AGB116" s="26"/>
      <c r="AGC116" s="26"/>
      <c r="AGD116" s="26"/>
      <c r="AGE116" s="26"/>
      <c r="AGF116" s="26"/>
      <c r="AGG116" s="26"/>
      <c r="AGH116" s="26"/>
      <c r="AGI116" s="26"/>
      <c r="AGJ116" s="26"/>
      <c r="AGK116" s="26"/>
      <c r="AGL116" s="26"/>
      <c r="AGM116" s="26"/>
      <c r="AGN116" s="26"/>
      <c r="AGO116" s="26"/>
      <c r="AGP116" s="26"/>
      <c r="AGQ116" s="26"/>
      <c r="AGR116" s="26"/>
      <c r="AGS116" s="26"/>
      <c r="AGT116" s="26"/>
      <c r="AGU116" s="26"/>
      <c r="AGV116" s="26"/>
      <c r="AGW116" s="26"/>
      <c r="AGX116" s="26"/>
      <c r="AGY116" s="26"/>
      <c r="AGZ116" s="26"/>
      <c r="AHA116" s="26"/>
      <c r="AHB116" s="26"/>
      <c r="AHC116" s="26"/>
      <c r="AHD116" s="26"/>
      <c r="AHE116" s="26"/>
      <c r="AHF116" s="26"/>
      <c r="AHG116" s="26"/>
      <c r="AHH116" s="26"/>
      <c r="AHI116" s="26"/>
      <c r="AHJ116" s="26"/>
      <c r="AHK116" s="26"/>
      <c r="AHL116" s="26"/>
      <c r="AHM116" s="26"/>
      <c r="AHN116" s="26"/>
      <c r="AHO116" s="26"/>
      <c r="AHP116" s="26"/>
      <c r="AHQ116" s="26"/>
      <c r="AHR116" s="26"/>
      <c r="AHS116" s="26"/>
      <c r="AHT116" s="26"/>
      <c r="AHU116" s="26"/>
      <c r="AHV116" s="26"/>
      <c r="AHW116" s="26"/>
      <c r="AHX116" s="26"/>
      <c r="AHY116" s="26"/>
      <c r="AHZ116" s="26"/>
      <c r="AIA116" s="26"/>
      <c r="AIB116" s="26"/>
      <c r="AIC116" s="26"/>
      <c r="AID116" s="26"/>
      <c r="AIE116" s="26"/>
      <c r="AIF116" s="26"/>
      <c r="AIG116" s="26"/>
      <c r="AIH116" s="26"/>
      <c r="AII116" s="26"/>
      <c r="AIJ116" s="26"/>
      <c r="AIK116" s="26"/>
      <c r="AIL116" s="26"/>
      <c r="AIM116" s="26"/>
      <c r="AIN116" s="26"/>
      <c r="AIO116" s="26"/>
      <c r="AIP116" s="26"/>
      <c r="AIQ116" s="26"/>
      <c r="AIR116" s="26"/>
      <c r="AIS116" s="26"/>
      <c r="AIT116" s="26"/>
      <c r="AIU116" s="26"/>
      <c r="AIV116" s="26"/>
      <c r="AIW116" s="26"/>
      <c r="AIX116" s="26"/>
      <c r="AIY116" s="26"/>
      <c r="AIZ116" s="26"/>
      <c r="AJA116" s="26"/>
      <c r="AJB116" s="26"/>
      <c r="AJC116" s="26"/>
      <c r="AJD116" s="26"/>
      <c r="AJE116" s="26"/>
      <c r="AJF116" s="26"/>
      <c r="AJG116" s="26"/>
      <c r="AJH116" s="26"/>
      <c r="AJI116" s="26"/>
      <c r="AJJ116" s="26"/>
      <c r="AJK116" s="26"/>
      <c r="AJL116" s="26"/>
      <c r="AJM116" s="26"/>
      <c r="AJN116" s="26"/>
      <c r="AJO116" s="26"/>
      <c r="AJP116" s="26"/>
      <c r="AJQ116" s="26"/>
      <c r="AJR116" s="26"/>
      <c r="AJS116" s="26"/>
      <c r="AJT116" s="26"/>
      <c r="AJU116" s="26"/>
      <c r="AJV116" s="26"/>
      <c r="AJW116" s="26"/>
      <c r="AJX116" s="26"/>
      <c r="AJY116" s="26"/>
      <c r="AJZ116" s="26"/>
      <c r="AKA116" s="26"/>
      <c r="AKB116" s="26"/>
      <c r="AKC116" s="26"/>
      <c r="AKD116" s="26"/>
      <c r="AKE116" s="26"/>
      <c r="AKF116" s="26"/>
      <c r="AKG116" s="26"/>
      <c r="AKH116" s="26"/>
      <c r="AKI116" s="26"/>
      <c r="AKJ116" s="26"/>
      <c r="AKK116" s="26"/>
      <c r="AKL116" s="26"/>
      <c r="AKM116" s="26"/>
      <c r="AKN116" s="26"/>
      <c r="AKO116" s="26"/>
      <c r="AKP116" s="26"/>
      <c r="AKQ116" s="26"/>
      <c r="AKR116" s="26"/>
      <c r="AKS116" s="26"/>
      <c r="AKT116" s="26"/>
      <c r="AKU116" s="26"/>
      <c r="AKV116" s="26"/>
      <c r="AKW116" s="26"/>
      <c r="AKX116" s="26"/>
      <c r="AKY116" s="26"/>
      <c r="AKZ116" s="26"/>
      <c r="ALA116" s="26"/>
      <c r="ALB116" s="26"/>
      <c r="ALC116" s="26"/>
      <c r="ALD116" s="26"/>
      <c r="ALE116" s="26"/>
      <c r="ALF116" s="26"/>
      <c r="ALG116" s="26"/>
      <c r="ALH116" s="26"/>
      <c r="ALI116" s="26"/>
      <c r="ALJ116" s="26"/>
      <c r="ALK116" s="26"/>
      <c r="ALL116" s="26"/>
      <c r="ALM116" s="26"/>
      <c r="ALN116" s="26"/>
      <c r="ALO116" s="26"/>
      <c r="ALP116" s="26"/>
      <c r="ALQ116" s="26"/>
      <c r="ALR116" s="26"/>
      <c r="ALS116" s="26"/>
      <c r="ALT116" s="26"/>
      <c r="ALU116" s="26"/>
      <c r="ALV116" s="26"/>
      <c r="ALW116" s="26"/>
      <c r="ALX116" s="26"/>
      <c r="ALY116" s="26"/>
      <c r="ALZ116" s="26"/>
      <c r="AMA116" s="26"/>
      <c r="AMB116" s="26"/>
      <c r="AMC116" s="26"/>
      <c r="AMD116" s="26"/>
      <c r="AME116" s="26"/>
      <c r="AMF116" s="26"/>
      <c r="AMG116" s="26"/>
      <c r="AMH116" s="26"/>
      <c r="AMI116" s="26"/>
      <c r="AMJ116" s="26"/>
    </row>
    <row ht="47.649999999999999" customHeight="1" r="117">
      <c r="A117" s="187"/>
      <c r="B117" s="151"/>
      <c r="C117" s="49"/>
      <c r="D117" s="100" t="str">
        <f>D111</f>
        <v>Conversation</v>
      </c>
      <c r="E117" s="257" t="s">
        <v>91</v>
      </c>
      <c r="F117" s="108" t="s">
        <v>92</v>
      </c>
      <c r="G117" s="102" t="s">
        <v>33</v>
      </c>
      <c r="H117" s="53"/>
      <c r="I117" s="109">
        <v>0.5</v>
      </c>
      <c r="J117" s="252"/>
      <c r="K117" s="111">
        <f>I117*10</f>
        <v>5</v>
      </c>
      <c r="L117" s="112"/>
      <c r="M117" s="84"/>
      <c r="N117" s="113"/>
      <c r="O117" s="109">
        <v>1</v>
      </c>
      <c r="P117" s="252"/>
      <c r="Q117" s="111">
        <f>O117*10</f>
        <v>10</v>
      </c>
      <c r="R117" s="57"/>
      <c r="S117" s="59"/>
      <c r="T117" s="114" t="s">
        <v>74</v>
      </c>
      <c r="U117" s="61"/>
      <c r="V117" s="185"/>
      <c r="W117" s="182"/>
    </row>
    <row ht="15" customHeight="1" r="118">
      <c r="A118" s="187"/>
      <c r="B118" s="169"/>
      <c r="C118" s="116"/>
      <c r="D118" s="116"/>
      <c r="E118" s="117" t="str">
        <f>IF(SUM(I109:I117)=1,"","le total des pourcentages est différent de 100")</f>
        <v/>
      </c>
      <c r="F118" s="118"/>
      <c r="G118" s="117"/>
      <c r="H118" s="119"/>
      <c r="I118" s="258">
        <f>I109+I111+I117</f>
        <v>1</v>
      </c>
      <c r="J118" s="259"/>
      <c r="K118" s="260">
        <f>K109+K111+K117</f>
        <v>10</v>
      </c>
      <c r="L118" s="261"/>
      <c r="M118" s="262"/>
      <c r="N118" s="263"/>
      <c r="O118" s="258">
        <f>SUM(O116:O117)</f>
        <v>1</v>
      </c>
      <c r="P118" s="259"/>
      <c r="Q118" s="260">
        <f>SUM(Q116:Q117)</f>
        <v>10</v>
      </c>
      <c r="R118" s="126"/>
      <c r="S118" s="127"/>
      <c r="T118" s="128" t="str">
        <f>IF(SUM(O116:O117)=1,"","le total des pourcentages est différent de 100")</f>
        <v/>
      </c>
      <c r="U118" s="127"/>
      <c r="V118" s="191"/>
      <c r="W118" s="192"/>
    </row>
    <row ht="13.5" customHeight="1" r="119">
      <c r="A119" s="187"/>
      <c r="B119" s="171"/>
      <c r="C119" s="81"/>
      <c r="D119" s="172"/>
      <c r="E119" s="81"/>
      <c r="F119" s="131" t="str">
        <f>IF(AND(J109&lt;=0.5,J110&lt;=0.5,J110&lt;=0.5,J111&lt;=0.5,J112&lt;=0.5,J116&lt;=0.5,J117&lt;=0.5)=TRUE(),"","il y a des épreuves qui dépassent les 50%")</f>
        <v/>
      </c>
      <c r="G119" s="132"/>
      <c r="H119" s="133"/>
      <c r="I119" s="88"/>
      <c r="J119" s="88"/>
      <c r="K119" s="88"/>
      <c r="L119" s="88"/>
      <c r="M119" s="81"/>
      <c r="N119" s="133"/>
      <c r="O119" s="88"/>
      <c r="P119" s="88"/>
      <c r="Q119" s="88"/>
      <c r="R119" s="88"/>
      <c r="S119" s="81"/>
      <c r="T119" s="81"/>
      <c r="U119" s="81"/>
      <c r="V119" s="193"/>
      <c r="W119" s="145"/>
    </row>
    <row ht="15" customHeight="1" r="120">
      <c r="A120" s="187"/>
      <c r="B120" s="194"/>
      <c r="C120" s="195"/>
      <c r="D120" s="195"/>
      <c r="E120" s="196"/>
      <c r="F120" s="196"/>
      <c r="G120" s="196"/>
      <c r="H120" s="196"/>
      <c r="I120" s="195"/>
      <c r="J120" s="195"/>
      <c r="K120" s="195"/>
      <c r="L120" s="195"/>
      <c r="M120" s="195"/>
      <c r="N120" s="195"/>
      <c r="O120" s="195"/>
      <c r="P120" s="195"/>
      <c r="Q120" s="195"/>
      <c r="R120" s="195"/>
      <c r="S120" s="195"/>
      <c r="T120" s="195"/>
      <c r="U120" s="195"/>
      <c r="V120" s="197"/>
      <c r="W120" s="145"/>
    </row>
    <row ht="15" customHeight="1" r="121">
      <c r="A121" s="198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33"/>
    </row>
    <row ht="24" customHeight="1" r="122">
      <c r="A122" s="176" t="s">
        <v>93</v>
      </c>
      <c r="B122" s="177"/>
      <c r="C122" s="177"/>
      <c r="D122" s="177"/>
      <c r="E122" s="177"/>
      <c r="F122" s="177"/>
      <c r="G122" s="177"/>
      <c r="H122" s="177"/>
      <c r="I122" s="177"/>
      <c r="J122" s="177"/>
      <c r="K122" s="177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8"/>
      <c r="W122" s="145"/>
    </row>
    <row ht="24" customHeight="1" r="123">
      <c r="A123" s="179"/>
      <c r="B123" s="148"/>
      <c r="C123" s="28"/>
      <c r="D123" s="28"/>
      <c r="E123" s="28"/>
      <c r="F123" s="28"/>
      <c r="G123" s="28"/>
      <c r="H123" s="29"/>
      <c r="I123" s="30" t="s">
        <v>12</v>
      </c>
      <c r="J123" s="30"/>
      <c r="K123" s="30"/>
      <c r="L123" s="31"/>
      <c r="M123" s="28"/>
      <c r="N123" s="28"/>
      <c r="O123" s="28"/>
      <c r="P123" s="28"/>
      <c r="Q123" s="28"/>
      <c r="R123" s="28"/>
      <c r="S123" s="28"/>
      <c r="T123" s="28"/>
      <c r="U123" s="264"/>
      <c r="V123" s="265"/>
      <c r="W123" s="145"/>
    </row>
    <row ht="24.75" customHeight="1" r="124">
      <c r="A124" s="179"/>
      <c r="B124" s="149"/>
      <c r="C124" s="36"/>
      <c r="D124" s="36"/>
      <c r="E124" s="37"/>
      <c r="F124" s="38" t="s">
        <v>14</v>
      </c>
      <c r="G124" s="38"/>
      <c r="H124" s="39"/>
      <c r="I124" s="40" t="s">
        <v>15</v>
      </c>
      <c r="J124" s="41"/>
      <c r="K124" s="42" t="s">
        <v>16</v>
      </c>
      <c r="L124" s="43"/>
      <c r="M124" s="44"/>
      <c r="N124" s="44"/>
      <c r="O124" s="45" t="s">
        <v>17</v>
      </c>
      <c r="P124" s="45"/>
      <c r="Q124" s="45"/>
      <c r="R124" s="45"/>
      <c r="S124" s="45"/>
      <c r="T124" s="45"/>
      <c r="U124" s="266"/>
      <c r="V124" s="267" t="s">
        <v>18</v>
      </c>
      <c r="W124" s="182"/>
    </row>
    <row ht="63.600000000000001" customHeight="1" r="125">
      <c r="A125" s="183" t="s">
        <v>94</v>
      </c>
      <c r="B125" s="151"/>
      <c r="C125" s="49" t="s">
        <v>19</v>
      </c>
      <c r="D125" s="49"/>
      <c r="E125" s="268" t="s">
        <v>95</v>
      </c>
      <c r="F125" s="69" t="s">
        <v>35</v>
      </c>
      <c r="G125" s="69"/>
      <c r="H125" s="53"/>
      <c r="I125" s="269">
        <v>0.25</v>
      </c>
      <c r="J125" s="270"/>
      <c r="K125" s="251">
        <v>2.5</v>
      </c>
      <c r="L125" s="112"/>
      <c r="M125" s="84"/>
      <c r="N125" s="271"/>
      <c r="O125" s="272"/>
      <c r="P125" s="272"/>
      <c r="Q125" s="272"/>
      <c r="R125" s="272"/>
      <c r="S125" s="272"/>
      <c r="T125" s="272"/>
      <c r="U125" s="273"/>
      <c r="V125" s="274" t="s">
        <v>24</v>
      </c>
      <c r="W125" s="182"/>
    </row>
    <row ht="24.600000000000001" customHeight="1" r="126">
      <c r="A126" s="183"/>
      <c r="B126" s="151"/>
      <c r="C126" s="49"/>
      <c r="D126" s="49"/>
      <c r="E126" s="268"/>
      <c r="F126" s="69"/>
      <c r="G126" s="69"/>
      <c r="H126" s="53"/>
      <c r="I126" s="269"/>
      <c r="J126" s="270"/>
      <c r="K126" s="251"/>
      <c r="L126" s="112"/>
      <c r="M126" s="84"/>
      <c r="N126" s="271"/>
      <c r="O126" s="272"/>
      <c r="P126" s="272"/>
      <c r="Q126" s="272"/>
      <c r="R126" s="272"/>
      <c r="S126" s="272"/>
      <c r="T126" s="272"/>
      <c r="U126" s="273"/>
      <c r="V126" s="274"/>
      <c r="W126" s="182"/>
    </row>
    <row ht="23.25" customHeight="1" r="127">
      <c r="A127" s="275" t="s">
        <v>96</v>
      </c>
      <c r="B127" s="151"/>
      <c r="C127" s="49"/>
      <c r="D127" s="49"/>
      <c r="E127" s="276" t="s">
        <v>97</v>
      </c>
      <c r="F127" s="277" t="s">
        <v>35</v>
      </c>
      <c r="G127" s="277"/>
      <c r="H127" s="53"/>
      <c r="I127" s="278">
        <v>0.25</v>
      </c>
      <c r="J127" s="270"/>
      <c r="K127" s="279">
        <f>I127*10</f>
        <v>2.5</v>
      </c>
      <c r="L127" s="112"/>
      <c r="M127" s="84"/>
      <c r="N127" s="271"/>
      <c r="O127" s="280"/>
      <c r="P127" s="280"/>
      <c r="Q127" s="280"/>
      <c r="R127" s="280"/>
      <c r="S127" s="280"/>
      <c r="T127" s="280"/>
      <c r="U127" s="273"/>
      <c r="V127" s="274"/>
      <c r="W127" s="145"/>
    </row>
    <row ht="13.5" customHeight="1" r="128">
      <c r="A128" s="275"/>
      <c r="B128" s="151"/>
      <c r="C128" s="49"/>
      <c r="D128" s="49"/>
      <c r="E128" s="276"/>
      <c r="F128" s="277"/>
      <c r="G128" s="277"/>
      <c r="H128" s="53"/>
      <c r="I128" s="278"/>
      <c r="J128" s="270"/>
      <c r="K128" s="279"/>
      <c r="L128" s="112"/>
      <c r="M128" s="84"/>
      <c r="N128" s="271"/>
      <c r="O128" s="280"/>
      <c r="P128" s="280"/>
      <c r="Q128" s="280"/>
      <c r="R128" s="280"/>
      <c r="S128" s="280"/>
      <c r="T128" s="280"/>
      <c r="U128" s="273"/>
      <c r="V128" s="274"/>
      <c r="W128" s="145"/>
    </row>
    <row ht="26.649999999999999" customHeight="1" r="129">
      <c r="A129" s="275"/>
      <c r="B129" s="151"/>
      <c r="C129" s="74"/>
      <c r="D129" s="74"/>
      <c r="E129" s="75"/>
      <c r="F129" s="281"/>
      <c r="G129" s="281"/>
      <c r="H129" s="76"/>
      <c r="I129" s="159"/>
      <c r="J129" s="282"/>
      <c r="K129" s="160"/>
      <c r="L129" s="282"/>
      <c r="M129" s="283"/>
      <c r="N129" s="283"/>
      <c r="O129" s="284"/>
      <c r="P129" s="284"/>
      <c r="Q129" s="284"/>
      <c r="R129" s="284"/>
      <c r="S129" s="284"/>
      <c r="T129" s="284"/>
      <c r="U129" s="285"/>
      <c r="V129" s="274"/>
      <c r="W129" s="145"/>
    </row>
    <row ht="18.75" customHeight="1" r="130">
      <c r="A130" s="275"/>
      <c r="B130" s="151"/>
      <c r="C130" s="286"/>
      <c r="D130" s="286"/>
      <c r="E130" s="287"/>
      <c r="F130" s="85"/>
      <c r="G130" s="287"/>
      <c r="H130" s="86"/>
      <c r="I130" s="163"/>
      <c r="J130" s="164"/>
      <c r="K130" s="164"/>
      <c r="L130" s="164"/>
      <c r="M130" s="283"/>
      <c r="N130" s="164"/>
      <c r="O130" s="30" t="s">
        <v>30</v>
      </c>
      <c r="P130" s="30"/>
      <c r="Q130" s="30"/>
      <c r="R130" s="30"/>
      <c r="S130" s="288"/>
      <c r="T130" s="288"/>
      <c r="U130" s="285"/>
      <c r="V130" s="274"/>
      <c r="W130" s="182"/>
    </row>
    <row ht="25.5" customHeight="1" r="131">
      <c r="A131" s="275"/>
      <c r="B131" s="169"/>
      <c r="C131" s="89"/>
      <c r="D131" s="89"/>
      <c r="E131" s="90"/>
      <c r="F131" s="38" t="s">
        <v>14</v>
      </c>
      <c r="G131" s="38" t="s">
        <v>31</v>
      </c>
      <c r="H131" s="91"/>
      <c r="I131" s="165"/>
      <c r="J131" s="289"/>
      <c r="K131" s="166"/>
      <c r="L131" s="290"/>
      <c r="M131" s="283"/>
      <c r="N131" s="96"/>
      <c r="O131" s="291" t="s">
        <v>15</v>
      </c>
      <c r="P131" s="292"/>
      <c r="Q131" s="98" t="s">
        <v>16</v>
      </c>
      <c r="R131" s="293"/>
      <c r="S131" s="283"/>
      <c r="T131" s="99" t="s">
        <v>17</v>
      </c>
      <c r="U131" s="285"/>
      <c r="V131" s="274"/>
      <c r="W131" s="182"/>
    </row>
    <row ht="31.5" customHeight="1" r="132">
      <c r="A132" s="275"/>
      <c r="B132" s="171"/>
      <c r="C132" s="294" t="s">
        <v>32</v>
      </c>
      <c r="D132" s="294"/>
      <c r="E132" s="295" t="s">
        <v>98</v>
      </c>
      <c r="F132" s="101" t="s">
        <v>45</v>
      </c>
      <c r="G132" s="102"/>
      <c r="H132" s="53"/>
      <c r="I132" s="245">
        <v>0.5</v>
      </c>
      <c r="J132" s="270"/>
      <c r="K132" s="168">
        <f>I132*10</f>
        <v>5</v>
      </c>
      <c r="L132" s="112"/>
      <c r="M132" s="84"/>
      <c r="N132" s="254"/>
      <c r="O132" s="245">
        <v>1</v>
      </c>
      <c r="P132" s="110"/>
      <c r="Q132" s="168">
        <v>10</v>
      </c>
      <c r="R132" s="112"/>
      <c r="S132" s="271"/>
      <c r="T132" s="211" t="s">
        <v>28</v>
      </c>
      <c r="U132" s="273"/>
      <c r="V132" s="274"/>
      <c r="W132" s="192"/>
    </row>
    <row ht="32.25" customHeight="1" r="133">
      <c r="A133" s="296"/>
      <c r="B133" s="9"/>
      <c r="C133" s="116"/>
      <c r="D133" s="116"/>
      <c r="E133" s="117" t="str">
        <f>IF(SUM(I125:I132)=1,"","le total des pourcentages est différent de 100")</f>
        <v/>
      </c>
      <c r="F133" s="118"/>
      <c r="G133" s="118"/>
      <c r="H133" s="119"/>
      <c r="I133" s="258">
        <v>1</v>
      </c>
      <c r="J133" s="297"/>
      <c r="K133" s="260">
        <v>10</v>
      </c>
      <c r="L133" s="261"/>
      <c r="M133" s="262"/>
      <c r="N133" s="263"/>
      <c r="O133" s="258">
        <f>SUM(O132:O132)</f>
        <v>1</v>
      </c>
      <c r="P133" s="259"/>
      <c r="Q133" s="260">
        <f>SUM(Q132:Q132)</f>
        <v>10</v>
      </c>
      <c r="R133" s="126"/>
      <c r="S133" s="127"/>
      <c r="T133" s="128" t="str">
        <f>IF(SUM(O132:O132)=1,"","le total des pourcentages est différent de 100")</f>
        <v/>
      </c>
      <c r="U133" s="298"/>
      <c r="V133" s="299"/>
      <c r="W133" s="145"/>
    </row>
    <row ht="13.9" customHeight="1" r="134">
      <c r="A134" s="300"/>
      <c r="B134" s="301"/>
      <c r="C134" s="195"/>
      <c r="D134" s="195"/>
      <c r="E134" s="302"/>
      <c r="F134" s="196"/>
      <c r="G134" s="196"/>
      <c r="H134" s="303"/>
      <c r="I134" s="304"/>
      <c r="J134" s="304"/>
      <c r="K134" s="304"/>
      <c r="L134" s="304"/>
      <c r="M134" s="195"/>
      <c r="N134" s="303"/>
      <c r="O134" s="304"/>
      <c r="P134" s="304"/>
      <c r="Q134" s="304"/>
      <c r="R134" s="304"/>
      <c r="S134" s="195"/>
      <c r="T134" s="195"/>
      <c r="U134" s="305"/>
      <c r="V134" s="306"/>
      <c r="W134" s="145"/>
    </row>
    <row ht="13.9" customHeight="1" r="135">
      <c r="A135" s="198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145"/>
    </row>
    <row ht="13.9" customHeight="1" r="136">
      <c r="A136" s="198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145"/>
    </row>
    <row ht="23.649999999999999" customHeight="1" r="137">
      <c r="A137" s="176" t="s">
        <v>99</v>
      </c>
      <c r="B137" s="177"/>
      <c r="C137" s="177"/>
      <c r="D137" s="177"/>
      <c r="E137" s="177"/>
      <c r="F137" s="177"/>
      <c r="G137" s="177"/>
      <c r="H137" s="177"/>
      <c r="I137" s="177"/>
      <c r="J137" s="177"/>
      <c r="K137" s="177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8"/>
      <c r="W137" s="145"/>
    </row>
    <row ht="24" customHeight="1" r="138">
      <c r="A138" s="307"/>
      <c r="B138" s="148"/>
      <c r="C138" s="28"/>
      <c r="D138" s="28"/>
      <c r="E138" s="28"/>
      <c r="F138" s="28"/>
      <c r="G138" s="28"/>
      <c r="H138" s="29"/>
      <c r="I138" s="30" t="s">
        <v>12</v>
      </c>
      <c r="J138" s="30"/>
      <c r="K138" s="30"/>
      <c r="L138" s="31"/>
      <c r="M138" s="28"/>
      <c r="N138" s="28"/>
      <c r="O138" s="28"/>
      <c r="P138" s="28"/>
      <c r="Q138" s="28"/>
      <c r="R138" s="28"/>
      <c r="S138" s="28"/>
      <c r="T138" s="28"/>
      <c r="U138" s="28"/>
      <c r="V138" s="180"/>
      <c r="W138" s="145"/>
    </row>
    <row ht="21" customHeight="1" r="139">
      <c r="A139" s="307"/>
      <c r="B139" s="149"/>
      <c r="C139" s="36"/>
      <c r="D139" s="36"/>
      <c r="E139" s="37"/>
      <c r="F139" s="38" t="s">
        <v>14</v>
      </c>
      <c r="G139" s="38"/>
      <c r="H139" s="39"/>
      <c r="I139" s="97" t="s">
        <v>15</v>
      </c>
      <c r="J139" s="41"/>
      <c r="K139" s="42" t="s">
        <v>16</v>
      </c>
      <c r="L139" s="43"/>
      <c r="M139" s="44"/>
      <c r="N139" s="44"/>
      <c r="O139" s="45" t="s">
        <v>17</v>
      </c>
      <c r="P139" s="45"/>
      <c r="Q139" s="45"/>
      <c r="R139" s="45"/>
      <c r="S139" s="45"/>
      <c r="T139" s="45"/>
      <c r="U139" s="46"/>
      <c r="V139" s="181" t="s">
        <v>18</v>
      </c>
      <c r="W139" s="182"/>
    </row>
    <row ht="24" customHeight="1" r="140">
      <c r="A140" s="183" t="s">
        <v>100</v>
      </c>
      <c r="B140" s="151"/>
      <c r="C140" s="49" t="s">
        <v>19</v>
      </c>
      <c r="D140" s="50" t="s">
        <v>20</v>
      </c>
      <c r="E140" s="107" t="s">
        <v>101</v>
      </c>
      <c r="F140" s="184" t="s">
        <v>45</v>
      </c>
      <c r="G140" s="184"/>
      <c r="H140" s="53"/>
      <c r="I140" s="245">
        <v>0.25</v>
      </c>
      <c r="J140" s="252"/>
      <c r="K140" s="154">
        <f>I140*10</f>
        <v>2.5</v>
      </c>
      <c r="L140" s="57"/>
      <c r="M140" s="58"/>
      <c r="N140" s="59"/>
      <c r="O140" s="60" t="s">
        <v>102</v>
      </c>
      <c r="P140" s="60"/>
      <c r="Q140" s="60"/>
      <c r="R140" s="60"/>
      <c r="S140" s="60"/>
      <c r="T140" s="60"/>
      <c r="U140" s="61"/>
      <c r="V140" s="185" t="s">
        <v>24</v>
      </c>
      <c r="W140" s="182"/>
    </row>
    <row ht="21.600000000000001" customHeight="1" r="141">
      <c r="A141" s="183"/>
      <c r="B141" s="151"/>
      <c r="C141" s="49"/>
      <c r="D141" s="50"/>
      <c r="E141" s="107"/>
      <c r="F141" s="184"/>
      <c r="G141" s="184"/>
      <c r="H141" s="53"/>
      <c r="I141" s="245"/>
      <c r="J141" s="252"/>
      <c r="K141" s="154"/>
      <c r="L141" s="57"/>
      <c r="M141" s="58"/>
      <c r="N141" s="59"/>
      <c r="O141" s="60"/>
      <c r="P141" s="60"/>
      <c r="Q141" s="60"/>
      <c r="R141" s="60"/>
      <c r="S141" s="60"/>
      <c r="T141" s="60"/>
      <c r="U141" s="61"/>
      <c r="V141" s="185"/>
      <c r="W141" s="182"/>
    </row>
    <row ht="34.5" customHeight="1" r="142">
      <c r="A142" s="183"/>
      <c r="B142" s="151"/>
      <c r="C142" s="49"/>
      <c r="D142" s="308" t="s">
        <v>41</v>
      </c>
      <c r="E142" s="309" t="s">
        <v>103</v>
      </c>
      <c r="F142" s="310" t="s">
        <v>45</v>
      </c>
      <c r="G142" s="310"/>
      <c r="H142" s="53"/>
      <c r="I142" s="54">
        <v>0.25</v>
      </c>
      <c r="J142" s="252"/>
      <c r="K142" s="210">
        <f>I142*10</f>
        <v>2.5</v>
      </c>
      <c r="L142" s="57"/>
      <c r="M142" s="58"/>
      <c r="N142" s="59"/>
      <c r="O142" s="311" t="s">
        <v>28</v>
      </c>
      <c r="P142" s="311"/>
      <c r="Q142" s="311"/>
      <c r="R142" s="311"/>
      <c r="S142" s="311"/>
      <c r="T142" s="311"/>
      <c r="U142" s="61"/>
      <c r="V142" s="185"/>
      <c r="W142" s="182"/>
    </row>
    <row ht="29.25" customHeight="1" r="143">
      <c r="A143" s="186" t="s">
        <v>25</v>
      </c>
      <c r="B143" s="151"/>
      <c r="C143" s="49"/>
      <c r="D143" s="308" t="s">
        <v>104</v>
      </c>
      <c r="E143" s="312" t="s">
        <v>27</v>
      </c>
      <c r="F143" s="313" t="s">
        <v>28</v>
      </c>
      <c r="G143" s="313"/>
      <c r="H143" s="53"/>
      <c r="I143" s="314"/>
      <c r="J143" s="252"/>
      <c r="K143" s="315"/>
      <c r="L143" s="57"/>
      <c r="M143" s="58"/>
      <c r="N143" s="59"/>
      <c r="O143" s="311"/>
      <c r="P143" s="311"/>
      <c r="Q143" s="311"/>
      <c r="R143" s="311"/>
      <c r="S143" s="311"/>
      <c r="T143" s="311"/>
      <c r="U143" s="61"/>
      <c r="V143" s="185"/>
      <c r="W143" s="182"/>
    </row>
    <row ht="15" customHeight="1" r="144">
      <c r="A144" s="187" t="s">
        <v>105</v>
      </c>
      <c r="B144" s="151"/>
      <c r="C144" s="74"/>
      <c r="D144" s="84"/>
      <c r="E144" s="85"/>
      <c r="F144" s="85"/>
      <c r="G144" s="85"/>
      <c r="H144" s="76"/>
      <c r="I144" s="316"/>
      <c r="J144" s="259"/>
      <c r="K144" s="317"/>
      <c r="L144" s="80"/>
      <c r="M144" s="81"/>
      <c r="N144" s="81"/>
      <c r="O144" s="82"/>
      <c r="P144" s="82"/>
      <c r="Q144" s="82"/>
      <c r="R144" s="82"/>
      <c r="S144" s="82"/>
      <c r="T144" s="75"/>
      <c r="U144" s="83"/>
      <c r="V144" s="185"/>
      <c r="W144" s="145"/>
    </row>
    <row ht="16.149999999999999" customHeight="1" r="145">
      <c r="A145" s="187"/>
      <c r="B145" s="151"/>
      <c r="C145" s="84"/>
      <c r="D145" s="247"/>
      <c r="E145" s="85"/>
      <c r="F145" s="85"/>
      <c r="G145" s="85"/>
      <c r="H145" s="86"/>
      <c r="I145" s="318"/>
      <c r="J145" s="318"/>
      <c r="K145" s="319"/>
      <c r="L145" s="88"/>
      <c r="M145" s="81"/>
      <c r="N145" s="86"/>
      <c r="O145" s="30" t="s">
        <v>30</v>
      </c>
      <c r="P145" s="30"/>
      <c r="Q145" s="30"/>
      <c r="R145" s="30"/>
      <c r="S145" s="85"/>
      <c r="T145" s="85"/>
      <c r="U145" s="83"/>
      <c r="V145" s="185"/>
      <c r="W145" s="145"/>
    </row>
    <row ht="30" customHeight="1" r="146">
      <c r="A146" s="187"/>
      <c r="B146" s="151"/>
      <c r="C146" s="89"/>
      <c r="D146" s="89"/>
      <c r="E146" s="90"/>
      <c r="F146" s="38" t="s">
        <v>14</v>
      </c>
      <c r="G146" s="38" t="s">
        <v>31</v>
      </c>
      <c r="H146" s="91"/>
      <c r="I146" s="320"/>
      <c r="J146" s="321"/>
      <c r="K146" s="322"/>
      <c r="L146" s="95"/>
      <c r="M146" s="81"/>
      <c r="N146" s="39"/>
      <c r="O146" s="97" t="s">
        <v>15</v>
      </c>
      <c r="P146" s="41"/>
      <c r="Q146" s="98" t="s">
        <v>16</v>
      </c>
      <c r="R146" s="43"/>
      <c r="S146" s="81"/>
      <c r="T146" s="99" t="s">
        <v>17</v>
      </c>
      <c r="U146" s="83"/>
      <c r="V146" s="185"/>
      <c r="W146" s="145"/>
    </row>
    <row ht="40.899999999999999" customHeight="1" r="147">
      <c r="A147" s="187"/>
      <c r="B147" s="151"/>
      <c r="C147" s="49" t="s">
        <v>32</v>
      </c>
      <c r="D147" s="323" t="str">
        <f>D140</f>
        <v xml:space="preserve">Langue russe</v>
      </c>
      <c r="E147" s="309" t="s">
        <v>106</v>
      </c>
      <c r="F147" s="324" t="s">
        <v>45</v>
      </c>
      <c r="G147" s="325" t="s">
        <v>107</v>
      </c>
      <c r="H147" s="53"/>
      <c r="I147" s="245">
        <v>0.25</v>
      </c>
      <c r="J147" s="252"/>
      <c r="K147" s="168">
        <f ref="K147:K165" si="0" t="shared">I147*10</f>
        <v>2.5</v>
      </c>
      <c r="L147" s="57"/>
      <c r="M147" s="58"/>
      <c r="N147" s="326"/>
      <c r="O147" s="327">
        <v>0.5</v>
      </c>
      <c r="P147" s="55"/>
      <c r="Q147" s="168">
        <f ref="Q147:Q148" si="1" t="shared">O147*10</f>
        <v>5</v>
      </c>
      <c r="R147" s="57"/>
      <c r="S147" s="59"/>
      <c r="T147" s="105" t="s">
        <v>28</v>
      </c>
      <c r="U147" s="61"/>
      <c r="V147" s="185"/>
      <c r="W147" s="182"/>
    </row>
    <row ht="40.149999999999999" customHeight="1" r="148">
      <c r="A148" s="187"/>
      <c r="B148" s="151"/>
      <c r="C148" s="49"/>
      <c r="D148" s="323" t="str">
        <f ref="D148:D149" si="2" t="shared">D142</f>
        <v>Grammaire</v>
      </c>
      <c r="E148" s="309" t="s">
        <v>103</v>
      </c>
      <c r="F148" s="324" t="s">
        <v>45</v>
      </c>
      <c r="G148" s="325" t="s">
        <v>33</v>
      </c>
      <c r="H148" s="53"/>
      <c r="I148" s="153">
        <v>0.25</v>
      </c>
      <c r="J148" s="252"/>
      <c r="K148" s="111">
        <f si="0" t="shared"/>
        <v>2.5</v>
      </c>
      <c r="L148" s="57"/>
      <c r="M148" s="58"/>
      <c r="N148" s="326"/>
      <c r="O148" s="328">
        <v>0.5</v>
      </c>
      <c r="P148" s="55"/>
      <c r="Q148" s="111">
        <f si="1" t="shared"/>
        <v>5</v>
      </c>
      <c r="R148" s="57"/>
      <c r="S148" s="59"/>
      <c r="T148" s="329" t="s">
        <v>108</v>
      </c>
      <c r="U148" s="61"/>
      <c r="V148" s="185"/>
      <c r="W148" s="182"/>
    </row>
    <row ht="30.75" customHeight="1" r="149">
      <c r="A149" s="187"/>
      <c r="B149" s="151"/>
      <c r="C149" s="49"/>
      <c r="D149" s="100" t="str">
        <f si="2" t="shared"/>
        <v xml:space="preserve">Grammaire appliquée</v>
      </c>
      <c r="E149" s="68" t="s">
        <v>27</v>
      </c>
      <c r="F149" s="101"/>
      <c r="G149" s="102"/>
      <c r="H149" s="53"/>
      <c r="I149" s="109"/>
      <c r="J149" s="252"/>
      <c r="K149" s="111"/>
      <c r="L149" s="57"/>
      <c r="M149" s="58"/>
      <c r="N149" s="326"/>
      <c r="O149" s="330"/>
      <c r="P149" s="55"/>
      <c r="Q149" s="111"/>
      <c r="R149" s="57"/>
      <c r="S149" s="59"/>
      <c r="T149" s="190" t="s">
        <v>28</v>
      </c>
      <c r="U149" s="61"/>
      <c r="V149" s="185"/>
      <c r="W149" s="182"/>
    </row>
    <row ht="15" customHeight="1" r="150">
      <c r="A150" s="187"/>
      <c r="B150" s="169"/>
      <c r="C150" s="116"/>
      <c r="D150" s="116"/>
      <c r="E150" s="117" t="str">
        <f>IF(SUM(I140:I149)=1,"","le total des pourcentages est différent de 100")</f>
        <v/>
      </c>
      <c r="F150" s="118"/>
      <c r="G150" s="117"/>
      <c r="H150" s="119"/>
      <c r="I150" s="258">
        <v>1</v>
      </c>
      <c r="J150" s="259"/>
      <c r="K150" s="260">
        <v>10</v>
      </c>
      <c r="L150" s="126"/>
      <c r="M150" s="127"/>
      <c r="N150" s="119"/>
      <c r="O150" s="331">
        <f>SUM(O147:O149)</f>
        <v>1</v>
      </c>
      <c r="P150" s="78"/>
      <c r="Q150" s="122">
        <f>SUM(Q147:Q149)</f>
        <v>10</v>
      </c>
      <c r="R150" s="126"/>
      <c r="S150" s="127"/>
      <c r="T150" s="128" t="str">
        <f>IF(SUM(O147:O149)=1,"","le total des pourcentages est différent de 100")</f>
        <v/>
      </c>
      <c r="U150" s="127"/>
      <c r="V150" s="191"/>
      <c r="W150" s="192"/>
    </row>
    <row ht="13.5" customHeight="1" r="151">
      <c r="A151" s="187"/>
      <c r="B151" s="171"/>
      <c r="C151" s="172"/>
      <c r="D151" s="81"/>
      <c r="E151" s="131"/>
      <c r="F151" s="132"/>
      <c r="G151" s="132"/>
      <c r="H151" s="133"/>
      <c r="I151" s="88"/>
      <c r="J151" s="88"/>
      <c r="K151" s="88"/>
      <c r="L151" s="88"/>
      <c r="M151" s="81"/>
      <c r="N151" s="133"/>
      <c r="O151" s="88"/>
      <c r="P151" s="88"/>
      <c r="Q151" s="88"/>
      <c r="R151" s="88"/>
      <c r="S151" s="81"/>
      <c r="T151" s="81"/>
      <c r="U151" s="81"/>
      <c r="V151" s="193"/>
      <c r="W151" s="145"/>
    </row>
    <row ht="15" customHeight="1" r="152">
      <c r="A152" s="187"/>
      <c r="B152" s="194"/>
      <c r="C152" s="195"/>
      <c r="D152" s="195"/>
      <c r="E152" s="196"/>
      <c r="F152" s="196"/>
      <c r="G152" s="196"/>
      <c r="H152" s="196"/>
      <c r="I152" s="195"/>
      <c r="J152" s="195"/>
      <c r="K152" s="195"/>
      <c r="L152" s="195"/>
      <c r="M152" s="195"/>
      <c r="N152" s="195"/>
      <c r="O152" s="195"/>
      <c r="P152" s="195"/>
      <c r="Q152" s="195"/>
      <c r="R152" s="195"/>
      <c r="S152" s="195"/>
      <c r="T152" s="195"/>
      <c r="U152" s="195"/>
      <c r="V152" s="197"/>
      <c r="W152" s="145"/>
    </row>
    <row ht="15" customHeight="1" r="153">
      <c r="A153" s="198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145"/>
    </row>
    <row ht="24" customHeight="1" r="154">
      <c r="A154" s="176" t="s">
        <v>109</v>
      </c>
      <c r="B154" s="177"/>
      <c r="C154" s="177"/>
      <c r="D154" s="177"/>
      <c r="E154" s="177"/>
      <c r="F154" s="177"/>
      <c r="G154" s="177"/>
      <c r="H154" s="177"/>
      <c r="I154" s="177"/>
      <c r="J154" s="177"/>
      <c r="K154" s="177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8"/>
      <c r="W154" s="145"/>
    </row>
    <row ht="24" customHeight="1" r="155">
      <c r="A155" s="179"/>
      <c r="B155" s="148"/>
      <c r="C155" s="28"/>
      <c r="D155" s="28"/>
      <c r="E155" s="28"/>
      <c r="F155" s="28"/>
      <c r="G155" s="28"/>
      <c r="H155" s="29"/>
      <c r="I155" s="30" t="s">
        <v>12</v>
      </c>
      <c r="J155" s="30"/>
      <c r="K155" s="30"/>
      <c r="L155" s="31"/>
      <c r="M155" s="28"/>
      <c r="N155" s="28"/>
      <c r="O155" s="28"/>
      <c r="P155" s="28"/>
      <c r="Q155" s="28"/>
      <c r="R155" s="28"/>
      <c r="S155" s="28"/>
      <c r="T155" s="28"/>
      <c r="U155" s="28"/>
      <c r="V155" s="180"/>
      <c r="W155" s="145"/>
    </row>
    <row ht="24" customHeight="1" r="156">
      <c r="A156" s="179"/>
      <c r="B156" s="149"/>
      <c r="C156" s="36"/>
      <c r="D156" s="36"/>
      <c r="E156" s="37"/>
      <c r="F156" s="38" t="s">
        <v>14</v>
      </c>
      <c r="G156" s="38"/>
      <c r="H156" s="39"/>
      <c r="I156" s="40" t="s">
        <v>15</v>
      </c>
      <c r="J156" s="41"/>
      <c r="K156" s="42" t="s">
        <v>16</v>
      </c>
      <c r="L156" s="43"/>
      <c r="M156" s="44"/>
      <c r="N156" s="44"/>
      <c r="O156" s="45" t="s">
        <v>17</v>
      </c>
      <c r="P156" s="45"/>
      <c r="Q156" s="45"/>
      <c r="R156" s="45"/>
      <c r="S156" s="45"/>
      <c r="T156" s="45"/>
      <c r="U156" s="46"/>
      <c r="V156" s="181" t="s">
        <v>18</v>
      </c>
      <c r="W156" s="182"/>
    </row>
    <row ht="50.25" customHeight="1" r="157">
      <c r="A157" s="183" t="s">
        <v>110</v>
      </c>
      <c r="B157" s="151"/>
      <c r="C157" s="49" t="s">
        <v>19</v>
      </c>
      <c r="D157" s="50" t="s">
        <v>111</v>
      </c>
      <c r="E157" s="51" t="s">
        <v>112</v>
      </c>
      <c r="F157" s="52" t="s">
        <v>92</v>
      </c>
      <c r="G157" s="52"/>
      <c r="H157" s="53"/>
      <c r="I157" s="54">
        <v>0.25</v>
      </c>
      <c r="J157" s="110"/>
      <c r="K157" s="332">
        <f si="0" t="shared"/>
        <v>2.5</v>
      </c>
      <c r="L157" s="112"/>
      <c r="M157" s="58"/>
      <c r="N157" s="59"/>
      <c r="O157" s="333" t="s">
        <v>113</v>
      </c>
      <c r="P157" s="334"/>
      <c r="Q157" s="334"/>
      <c r="R157" s="334"/>
      <c r="S157" s="334"/>
      <c r="T157" s="335"/>
      <c r="U157" s="61"/>
      <c r="V157" s="185" t="s">
        <v>24</v>
      </c>
      <c r="W157" s="182"/>
    </row>
    <row ht="21.600000000000001" customHeight="1" r="158">
      <c r="A158" s="183"/>
      <c r="B158" s="151"/>
      <c r="C158" s="49"/>
      <c r="D158" s="50"/>
      <c r="E158" s="63" t="s">
        <v>114</v>
      </c>
      <c r="F158" s="64" t="s">
        <v>115</v>
      </c>
      <c r="G158" s="64"/>
      <c r="H158" s="53"/>
      <c r="I158" s="65">
        <v>0.25</v>
      </c>
      <c r="J158" s="110"/>
      <c r="K158" s="336">
        <f si="0" t="shared"/>
        <v>2.5</v>
      </c>
      <c r="L158" s="112"/>
      <c r="M158" s="58"/>
      <c r="N158" s="59"/>
      <c r="O158" s="337"/>
      <c r="P158" s="338"/>
      <c r="Q158" s="338"/>
      <c r="R158" s="338"/>
      <c r="S158" s="338"/>
      <c r="T158" s="339"/>
      <c r="U158" s="61"/>
      <c r="V158" s="185"/>
      <c r="W158" s="182"/>
    </row>
    <row ht="15" customHeight="1" r="159">
      <c r="A159" s="183"/>
      <c r="B159" s="151"/>
      <c r="C159" s="49"/>
      <c r="D159" s="50" t="s">
        <v>116</v>
      </c>
      <c r="E159" s="107" t="s">
        <v>117</v>
      </c>
      <c r="F159" s="69" t="s">
        <v>82</v>
      </c>
      <c r="G159" s="69"/>
      <c r="H159" s="53"/>
      <c r="I159" s="109">
        <v>0.5</v>
      </c>
      <c r="J159" s="110"/>
      <c r="K159" s="340">
        <f si="0" t="shared"/>
        <v>5</v>
      </c>
      <c r="L159" s="112"/>
      <c r="M159" s="58"/>
      <c r="N159" s="59"/>
      <c r="O159" s="337"/>
      <c r="P159" s="338"/>
      <c r="Q159" s="338"/>
      <c r="R159" s="338"/>
      <c r="S159" s="338"/>
      <c r="T159" s="339"/>
      <c r="U159" s="61"/>
      <c r="V159" s="185"/>
      <c r="W159" s="182"/>
    </row>
    <row ht="25.899999999999999" customHeight="1" r="160">
      <c r="A160" s="186" t="s">
        <v>25</v>
      </c>
      <c r="B160" s="151"/>
      <c r="C160" s="49"/>
      <c r="D160" s="50"/>
      <c r="E160" s="107"/>
      <c r="F160" s="69"/>
      <c r="G160" s="69"/>
      <c r="H160" s="341"/>
      <c r="I160" s="109"/>
      <c r="J160" s="110"/>
      <c r="K160" s="340"/>
      <c r="L160" s="112"/>
      <c r="M160" s="58"/>
      <c r="N160" s="59"/>
      <c r="O160" s="342"/>
      <c r="P160" s="343"/>
      <c r="Q160" s="343"/>
      <c r="R160" s="343"/>
      <c r="S160" s="343"/>
      <c r="T160" s="344"/>
      <c r="U160" s="61"/>
      <c r="V160" s="185"/>
      <c r="W160" s="182"/>
    </row>
    <row ht="15" customHeight="1" r="161">
      <c r="A161" s="187" t="s">
        <v>118</v>
      </c>
      <c r="B161" s="151"/>
      <c r="C161" s="74"/>
      <c r="D161" s="74"/>
      <c r="E161" s="158"/>
      <c r="F161" s="75"/>
      <c r="G161" s="75"/>
      <c r="H161" s="76"/>
      <c r="I161" s="159"/>
      <c r="J161" s="121"/>
      <c r="K161" s="160"/>
      <c r="L161" s="282"/>
      <c r="M161" s="81"/>
      <c r="N161" s="81"/>
      <c r="O161" s="82"/>
      <c r="P161" s="82"/>
      <c r="Q161" s="82"/>
      <c r="R161" s="82"/>
      <c r="S161" s="82"/>
      <c r="T161" s="75"/>
      <c r="U161" s="83"/>
      <c r="V161" s="185"/>
      <c r="W161" s="145"/>
    </row>
    <row ht="16.149999999999999" customHeight="1" r="162">
      <c r="A162" s="187"/>
      <c r="B162" s="151"/>
      <c r="C162" s="247"/>
      <c r="D162" s="247"/>
      <c r="E162" s="283"/>
      <c r="F162" s="85"/>
      <c r="G162" s="85"/>
      <c r="H162" s="86"/>
      <c r="I162" s="163"/>
      <c r="J162" s="163"/>
      <c r="K162" s="164"/>
      <c r="L162" s="164"/>
      <c r="M162" s="81"/>
      <c r="N162" s="86"/>
      <c r="O162" s="30" t="s">
        <v>30</v>
      </c>
      <c r="P162" s="30"/>
      <c r="Q162" s="30"/>
      <c r="R162" s="30"/>
      <c r="S162" s="85"/>
      <c r="T162" s="85"/>
      <c r="U162" s="83"/>
      <c r="V162" s="185"/>
      <c r="W162" s="145"/>
    </row>
    <row ht="30" customHeight="1" r="163">
      <c r="A163" s="187"/>
      <c r="B163" s="151"/>
      <c r="C163" s="89"/>
      <c r="D163" s="89"/>
      <c r="E163" s="345"/>
      <c r="F163" s="38" t="s">
        <v>14</v>
      </c>
      <c r="G163" s="38" t="s">
        <v>31</v>
      </c>
      <c r="H163" s="91"/>
      <c r="I163" s="165"/>
      <c r="J163" s="346"/>
      <c r="K163" s="166"/>
      <c r="L163" s="290"/>
      <c r="M163" s="81"/>
      <c r="N163" s="96"/>
      <c r="O163" s="97" t="s">
        <v>15</v>
      </c>
      <c r="P163" s="41"/>
      <c r="Q163" s="98" t="s">
        <v>16</v>
      </c>
      <c r="R163" s="43"/>
      <c r="S163" s="81"/>
      <c r="T163" s="99" t="s">
        <v>17</v>
      </c>
      <c r="U163" s="83"/>
      <c r="V163" s="185"/>
      <c r="W163" s="145"/>
    </row>
    <row ht="21.600000000000001" customHeight="1" r="164">
      <c r="A164" s="187"/>
      <c r="B164" s="151"/>
      <c r="C164" s="49" t="s">
        <v>32</v>
      </c>
      <c r="D164" s="100" t="str">
        <f>D157</f>
        <v xml:space="preserve">Langue des média 1</v>
      </c>
      <c r="E164" s="101" t="s">
        <v>27</v>
      </c>
      <c r="F164" s="101" t="s">
        <v>28</v>
      </c>
      <c r="G164" s="102"/>
      <c r="H164" s="53"/>
      <c r="I164" s="245"/>
      <c r="J164" s="110"/>
      <c r="K164" s="168"/>
      <c r="L164" s="112"/>
      <c r="M164" s="58"/>
      <c r="N164" s="39"/>
      <c r="O164" s="245"/>
      <c r="P164" s="110"/>
      <c r="Q164" s="168"/>
      <c r="R164" s="57"/>
      <c r="S164" s="59"/>
      <c r="T164" s="105" t="s">
        <v>28</v>
      </c>
      <c r="U164" s="61"/>
      <c r="V164" s="185"/>
      <c r="W164" s="182"/>
    </row>
    <row ht="37.899999999999999" customHeight="1" r="165">
      <c r="A165" s="187"/>
      <c r="B165" s="151"/>
      <c r="C165" s="49"/>
      <c r="D165" s="100" t="str">
        <f>D159</f>
        <v>Exercices</v>
      </c>
      <c r="E165" s="108" t="s">
        <v>117</v>
      </c>
      <c r="F165" s="108" t="s">
        <v>45</v>
      </c>
      <c r="G165" s="102" t="s">
        <v>33</v>
      </c>
      <c r="H165" s="53"/>
      <c r="I165" s="109">
        <v>0</v>
      </c>
      <c r="J165" s="110"/>
      <c r="K165" s="111">
        <f si="0" t="shared"/>
        <v>0</v>
      </c>
      <c r="L165" s="112"/>
      <c r="M165" s="58"/>
      <c r="N165" s="113"/>
      <c r="O165" s="109">
        <v>1</v>
      </c>
      <c r="P165" s="110"/>
      <c r="Q165" s="111">
        <f>O165*10</f>
        <v>10</v>
      </c>
      <c r="R165" s="57"/>
      <c r="S165" s="59"/>
      <c r="T165" s="190" t="s">
        <v>28</v>
      </c>
      <c r="U165" s="61"/>
      <c r="V165" s="185"/>
      <c r="W165" s="182"/>
    </row>
    <row ht="15" customHeight="1" r="166">
      <c r="A166" s="187"/>
      <c r="B166" s="169"/>
      <c r="C166" s="116"/>
      <c r="D166" s="116"/>
      <c r="E166" s="117"/>
      <c r="F166" s="118"/>
      <c r="G166" s="117"/>
      <c r="H166" s="119"/>
      <c r="I166" s="120">
        <f>I157+I158+I159+I165</f>
        <v>1</v>
      </c>
      <c r="J166" s="121"/>
      <c r="K166" s="122">
        <f>K157+K158+K159+K165</f>
        <v>10</v>
      </c>
      <c r="L166" s="123"/>
      <c r="M166" s="127"/>
      <c r="N166" s="170"/>
      <c r="O166" s="120">
        <f>SUM(O164:O165)</f>
        <v>1</v>
      </c>
      <c r="P166" s="121"/>
      <c r="Q166" s="122">
        <f>SUM(Q164:Q165)</f>
        <v>10</v>
      </c>
      <c r="R166" s="126"/>
      <c r="S166" s="127"/>
      <c r="T166" s="128" t="str">
        <f>IF(SUM(O164:O165)=1,"","le total des pourcentages est différent de 100")</f>
        <v/>
      </c>
      <c r="U166" s="127"/>
      <c r="V166" s="191"/>
      <c r="W166" s="192"/>
    </row>
    <row ht="13.5" customHeight="1" r="167">
      <c r="A167" s="187"/>
      <c r="B167" s="171"/>
      <c r="C167" s="172"/>
      <c r="D167" s="172"/>
      <c r="E167" s="81"/>
      <c r="F167" s="132"/>
      <c r="G167" s="132"/>
      <c r="H167" s="133"/>
      <c r="I167" s="164"/>
      <c r="J167" s="164"/>
      <c r="K167" s="164"/>
      <c r="L167" s="164"/>
      <c r="M167" s="81"/>
      <c r="N167" s="133"/>
      <c r="O167" s="88"/>
      <c r="P167" s="88"/>
      <c r="Q167" s="88"/>
      <c r="R167" s="88"/>
      <c r="S167" s="81"/>
      <c r="T167" s="81"/>
      <c r="U167" s="81"/>
      <c r="V167" s="193"/>
      <c r="W167" s="145"/>
    </row>
    <row ht="15" customHeight="1" r="168">
      <c r="A168" s="187"/>
      <c r="B168" s="194"/>
      <c r="C168" s="195"/>
      <c r="D168" s="195"/>
      <c r="E168" s="196"/>
      <c r="F168" s="196"/>
      <c r="G168" s="196"/>
      <c r="H168" s="196"/>
      <c r="I168" s="195"/>
      <c r="J168" s="195"/>
      <c r="K168" s="195"/>
      <c r="L168" s="195"/>
      <c r="M168" s="195"/>
      <c r="N168" s="195"/>
      <c r="O168" s="195"/>
      <c r="P168" s="195"/>
      <c r="Q168" s="195"/>
      <c r="R168" s="195"/>
      <c r="S168" s="195"/>
      <c r="T168" s="195"/>
      <c r="U168" s="195"/>
      <c r="V168" s="197"/>
      <c r="W168" s="145"/>
    </row>
    <row ht="15" customHeight="1" r="169">
      <c r="A169" s="198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347"/>
    </row>
    <row ht="13.9" customHeight="1" r="170">
      <c r="A170" s="348"/>
      <c r="B170" s="349"/>
      <c r="C170" s="349"/>
      <c r="D170" s="349"/>
      <c r="E170" s="349"/>
      <c r="F170" s="349"/>
      <c r="G170" s="349"/>
      <c r="H170" s="349"/>
      <c r="I170" s="349"/>
      <c r="J170" s="349"/>
      <c r="K170" s="350"/>
      <c r="L170" s="349"/>
      <c r="M170" s="349"/>
      <c r="N170" s="349"/>
      <c r="O170" s="349"/>
      <c r="P170" s="349"/>
      <c r="Q170" s="349"/>
      <c r="R170" s="349"/>
      <c r="S170" s="349"/>
      <c r="T170" s="349"/>
      <c r="U170" s="349"/>
      <c r="V170" s="351"/>
      <c r="W170" s="352"/>
    </row>
    <row ht="7.1500000000000004" customHeight="1" r="171">
      <c r="A171" s="353" t="s">
        <v>119</v>
      </c>
      <c r="B171" s="354"/>
      <c r="C171" s="354"/>
      <c r="D171" s="354"/>
      <c r="E171" s="354"/>
      <c r="F171" s="354"/>
      <c r="G171" s="354"/>
      <c r="H171" s="354"/>
      <c r="I171" s="354"/>
      <c r="J171" s="354"/>
      <c r="K171" s="354"/>
      <c r="L171" s="354"/>
      <c r="M171" s="354"/>
      <c r="N171" s="354"/>
      <c r="O171" s="354"/>
      <c r="P171" s="354"/>
      <c r="Q171" s="354"/>
      <c r="R171" s="354"/>
      <c r="S171" s="354"/>
      <c r="T171" s="354"/>
      <c r="U171" s="354"/>
      <c r="V171" s="355"/>
      <c r="W171" s="145"/>
    </row>
    <row ht="36.600000000000001" customHeight="1" r="172">
      <c r="A172" s="353"/>
      <c r="B172" s="356"/>
      <c r="C172" s="28"/>
      <c r="D172" s="28"/>
      <c r="E172" s="28"/>
      <c r="F172" s="28"/>
      <c r="G172" s="28"/>
      <c r="H172" s="29"/>
      <c r="I172" s="357" t="s">
        <v>12</v>
      </c>
      <c r="J172" s="357"/>
      <c r="K172" s="357"/>
      <c r="L172" s="31"/>
      <c r="M172" s="28"/>
      <c r="N172" s="28"/>
      <c r="O172" s="28"/>
      <c r="P172" s="28"/>
      <c r="Q172" s="28"/>
      <c r="R172" s="28"/>
      <c r="S172" s="28"/>
      <c r="T172" s="28"/>
      <c r="U172" s="264"/>
      <c r="V172" s="265"/>
      <c r="W172" s="145"/>
    </row>
    <row ht="30" customHeight="1" r="173">
      <c r="A173" s="353"/>
      <c r="B173" s="358"/>
      <c r="C173" s="36"/>
      <c r="D173" s="36"/>
      <c r="E173" s="37"/>
      <c r="F173" s="38" t="s">
        <v>14</v>
      </c>
      <c r="G173" s="38"/>
      <c r="H173" s="39"/>
      <c r="I173" s="40" t="s">
        <v>15</v>
      </c>
      <c r="J173" s="41"/>
      <c r="K173" s="42" t="s">
        <v>16</v>
      </c>
      <c r="L173" s="43"/>
      <c r="M173" s="44"/>
      <c r="N173" s="44"/>
      <c r="O173" s="45" t="s">
        <v>17</v>
      </c>
      <c r="P173" s="45"/>
      <c r="Q173" s="45"/>
      <c r="R173" s="45"/>
      <c r="S173" s="45"/>
      <c r="T173" s="45"/>
      <c r="U173" s="359"/>
      <c r="V173" s="267" t="s">
        <v>18</v>
      </c>
      <c r="W173" s="182"/>
    </row>
    <row ht="15" customHeight="1" r="174">
      <c r="A174" s="360" t="s">
        <v>120</v>
      </c>
      <c r="B174" s="361"/>
      <c r="C174" s="49" t="s">
        <v>19</v>
      </c>
      <c r="D174" s="49"/>
      <c r="E174" s="107" t="s">
        <v>121</v>
      </c>
      <c r="F174" s="362"/>
      <c r="G174" s="362"/>
      <c r="H174" s="163"/>
      <c r="I174" s="153">
        <v>0.33000000000000002</v>
      </c>
      <c r="J174" s="163"/>
      <c r="K174" s="363">
        <v>3.2999999999999998</v>
      </c>
      <c r="L174" s="112"/>
      <c r="M174" s="84"/>
      <c r="N174" s="271"/>
      <c r="O174" s="364" t="s">
        <v>122</v>
      </c>
      <c r="P174" s="365"/>
      <c r="Q174" s="365"/>
      <c r="R174" s="365"/>
      <c r="S174" s="365"/>
      <c r="T174" s="366"/>
      <c r="U174" s="367"/>
      <c r="V174" s="368" t="s">
        <v>24</v>
      </c>
      <c r="W174" s="182"/>
    </row>
    <row ht="31.149999999999999" customHeight="1" r="175">
      <c r="A175" s="360"/>
      <c r="B175" s="361"/>
      <c r="C175" s="49"/>
      <c r="D175" s="49"/>
      <c r="E175" s="107"/>
      <c r="F175" s="362"/>
      <c r="G175" s="362"/>
      <c r="H175" s="163"/>
      <c r="I175" s="153"/>
      <c r="J175" s="163"/>
      <c r="K175" s="363"/>
      <c r="L175" s="112"/>
      <c r="M175" s="84"/>
      <c r="N175" s="271"/>
      <c r="O175" s="369"/>
      <c r="P175" s="370"/>
      <c r="Q175" s="370"/>
      <c r="R175" s="370"/>
      <c r="S175" s="370"/>
      <c r="T175" s="371"/>
      <c r="U175" s="367"/>
      <c r="V175" s="368"/>
      <c r="W175" s="182"/>
    </row>
    <row ht="19.149999999999999" customHeight="1" r="176">
      <c r="A176" s="360"/>
      <c r="B176" s="361"/>
      <c r="C176" s="49"/>
      <c r="D176" s="49"/>
      <c r="E176" s="276" t="s">
        <v>123</v>
      </c>
      <c r="F176" s="277" t="s">
        <v>35</v>
      </c>
      <c r="G176" s="277"/>
      <c r="H176" s="163"/>
      <c r="I176" s="278">
        <v>0.67000000000000004</v>
      </c>
      <c r="J176" s="163"/>
      <c r="K176" s="372">
        <f>I176*10</f>
        <v>6.7000000000000002</v>
      </c>
      <c r="L176" s="112"/>
      <c r="M176" s="84"/>
      <c r="N176" s="271"/>
      <c r="O176" s="369"/>
      <c r="P176" s="370"/>
      <c r="Q176" s="370"/>
      <c r="R176" s="370"/>
      <c r="S176" s="370"/>
      <c r="T176" s="371"/>
      <c r="U176" s="367"/>
      <c r="V176" s="368"/>
      <c r="W176" s="182"/>
    </row>
    <row ht="30" customHeight="1" r="177">
      <c r="A177" s="373" t="s">
        <v>25</v>
      </c>
      <c r="B177" s="361"/>
      <c r="C177" s="49"/>
      <c r="D177" s="49"/>
      <c r="E177" s="276"/>
      <c r="F177" s="277"/>
      <c r="G177" s="277"/>
      <c r="H177" s="163"/>
      <c r="I177" s="278"/>
      <c r="J177" s="163"/>
      <c r="K177" s="372"/>
      <c r="L177" s="112"/>
      <c r="M177" s="84"/>
      <c r="N177" s="271"/>
      <c r="O177" s="374"/>
      <c r="P177" s="375"/>
      <c r="Q177" s="375"/>
      <c r="R177" s="375"/>
      <c r="S177" s="375"/>
      <c r="T177" s="376"/>
      <c r="U177" s="367"/>
      <c r="V177" s="368"/>
      <c r="W177" s="182"/>
    </row>
    <row ht="15" customHeight="1" r="178">
      <c r="A178" s="377" t="s">
        <v>96</v>
      </c>
      <c r="B178" s="361"/>
      <c r="C178" s="74"/>
      <c r="D178" s="74"/>
      <c r="E178" s="85"/>
      <c r="F178" s="85"/>
      <c r="G178" s="85"/>
      <c r="H178" s="76"/>
      <c r="I178" s="159"/>
      <c r="J178" s="282"/>
      <c r="K178" s="160"/>
      <c r="L178" s="282"/>
      <c r="M178" s="283"/>
      <c r="N178" s="283"/>
      <c r="O178" s="158"/>
      <c r="P178" s="158"/>
      <c r="Q178" s="158"/>
      <c r="R178" s="158"/>
      <c r="S178" s="158"/>
      <c r="T178" s="158"/>
      <c r="U178" s="378"/>
      <c r="V178" s="368"/>
      <c r="W178" s="145"/>
    </row>
    <row ht="16.149999999999999" customHeight="1" r="179">
      <c r="A179" s="377"/>
      <c r="B179" s="361"/>
      <c r="C179" s="84"/>
      <c r="D179" s="84"/>
      <c r="E179" s="85"/>
      <c r="F179" s="85"/>
      <c r="G179" s="85"/>
      <c r="H179" s="86"/>
      <c r="I179" s="163"/>
      <c r="J179" s="164"/>
      <c r="K179" s="164"/>
      <c r="L179" s="164"/>
      <c r="M179" s="283"/>
      <c r="N179" s="164"/>
      <c r="O179" s="357" t="s">
        <v>30</v>
      </c>
      <c r="P179" s="357"/>
      <c r="Q179" s="357"/>
      <c r="R179" s="357"/>
      <c r="S179" s="283"/>
      <c r="T179" s="283"/>
      <c r="U179" s="378"/>
      <c r="V179" s="368"/>
      <c r="W179" s="145"/>
    </row>
    <row ht="30" customHeight="1" r="180">
      <c r="A180" s="377"/>
      <c r="B180" s="361"/>
      <c r="C180" s="89"/>
      <c r="D180" s="89"/>
      <c r="E180" s="90"/>
      <c r="F180" s="38" t="s">
        <v>14</v>
      </c>
      <c r="G180" s="38" t="s">
        <v>31</v>
      </c>
      <c r="H180" s="91"/>
      <c r="I180" s="165"/>
      <c r="J180" s="289"/>
      <c r="K180" s="166"/>
      <c r="L180" s="290"/>
      <c r="M180" s="283"/>
      <c r="N180" s="96"/>
      <c r="O180" s="97" t="s">
        <v>15</v>
      </c>
      <c r="P180" s="292"/>
      <c r="Q180" s="98" t="s">
        <v>16</v>
      </c>
      <c r="R180" s="293"/>
      <c r="S180" s="283"/>
      <c r="T180" s="99" t="s">
        <v>17</v>
      </c>
      <c r="U180" s="378"/>
      <c r="V180" s="368"/>
      <c r="W180" s="145"/>
    </row>
    <row ht="47.450000000000003" customHeight="1" r="181">
      <c r="A181" s="377"/>
      <c r="B181" s="361"/>
      <c r="C181" s="294" t="s">
        <v>32</v>
      </c>
      <c r="D181" s="294"/>
      <c r="E181" s="379" t="s">
        <v>98</v>
      </c>
      <c r="F181" s="101" t="s">
        <v>45</v>
      </c>
      <c r="G181" s="380" t="s">
        <v>33</v>
      </c>
      <c r="H181" s="53"/>
      <c r="I181" s="245">
        <v>0</v>
      </c>
      <c r="J181" s="270"/>
      <c r="K181" s="168">
        <f>I181*10</f>
        <v>0</v>
      </c>
      <c r="L181" s="112"/>
      <c r="M181" s="84"/>
      <c r="N181" s="254"/>
      <c r="O181" s="245">
        <v>1</v>
      </c>
      <c r="P181" s="110"/>
      <c r="Q181" s="168">
        <v>10</v>
      </c>
      <c r="R181" s="112"/>
      <c r="S181" s="271"/>
      <c r="T181" s="72" t="s">
        <v>28</v>
      </c>
      <c r="U181" s="367"/>
      <c r="V181" s="368"/>
      <c r="W181" s="182"/>
    </row>
    <row ht="23.649999999999999" customHeight="1" hidden="1" r="182">
      <c r="A182" s="377"/>
      <c r="B182" s="361"/>
      <c r="C182" s="381"/>
      <c r="D182" s="50"/>
      <c r="E182" s="382"/>
      <c r="F182" s="108"/>
      <c r="G182" s="102"/>
      <c r="H182" s="53"/>
      <c r="I182" s="109"/>
      <c r="J182" s="270"/>
      <c r="K182" s="168"/>
      <c r="L182" s="112"/>
      <c r="M182" s="84"/>
      <c r="N182" s="383"/>
      <c r="O182" s="109"/>
      <c r="P182" s="110"/>
      <c r="Q182" s="168"/>
      <c r="R182" s="112"/>
      <c r="S182" s="271"/>
      <c r="T182" s="72"/>
      <c r="U182" s="367"/>
      <c r="V182" s="368"/>
      <c r="W182" s="182"/>
    </row>
    <row ht="26.100000000000001" customHeight="1" hidden="1" r="183">
      <c r="A183" s="377"/>
      <c r="B183" s="361"/>
      <c r="C183" s="384"/>
      <c r="D183" s="50"/>
      <c r="E183" s="382"/>
      <c r="F183" s="108"/>
      <c r="G183" s="102"/>
      <c r="H183" s="53"/>
      <c r="I183" s="109"/>
      <c r="J183" s="270"/>
      <c r="K183" s="168"/>
      <c r="L183" s="112"/>
      <c r="M183" s="84"/>
      <c r="N183" s="385"/>
      <c r="O183" s="109"/>
      <c r="P183" s="110"/>
      <c r="Q183" s="168"/>
      <c r="R183" s="112"/>
      <c r="S183" s="271"/>
      <c r="T183" s="72"/>
      <c r="U183" s="367"/>
      <c r="V183" s="368"/>
      <c r="W183" s="182"/>
    </row>
    <row ht="15" customHeight="1" r="184">
      <c r="A184" s="377"/>
      <c r="B184" s="386"/>
      <c r="C184" s="116"/>
      <c r="D184" s="116"/>
      <c r="E184" s="117" t="str">
        <f>IF(SUM(I174:I182)=1,"","le total des pourcentages est différent de 100")</f>
        <v/>
      </c>
      <c r="F184" s="118"/>
      <c r="G184" s="118"/>
      <c r="H184" s="119"/>
      <c r="I184" s="258">
        <v>1</v>
      </c>
      <c r="J184" s="297"/>
      <c r="K184" s="260">
        <v>10</v>
      </c>
      <c r="L184" s="261"/>
      <c r="M184" s="262"/>
      <c r="N184" s="263"/>
      <c r="O184" s="258">
        <f>SUM(O181:O182)</f>
        <v>1</v>
      </c>
      <c r="P184" s="259"/>
      <c r="Q184" s="260">
        <f>SUM(Q181:Q183)</f>
        <v>10</v>
      </c>
      <c r="R184" s="126"/>
      <c r="S184" s="127"/>
      <c r="T184" s="128" t="str">
        <f>IF(SUM(O181:O182)=1,"","le total des pourcentages est différent de 100")</f>
        <v/>
      </c>
      <c r="U184" s="298"/>
      <c r="V184" s="299"/>
      <c r="W184" s="192"/>
    </row>
    <row ht="13.5" customHeight="1" r="185">
      <c r="A185" s="377"/>
      <c r="B185" s="387"/>
      <c r="C185" s="81"/>
      <c r="D185" s="81"/>
      <c r="E185" s="131"/>
      <c r="F185" s="132"/>
      <c r="G185" s="132"/>
      <c r="H185" s="133"/>
      <c r="I185" s="88"/>
      <c r="J185" s="88"/>
      <c r="K185" s="88"/>
      <c r="L185" s="88"/>
      <c r="M185" s="81"/>
      <c r="N185" s="133"/>
      <c r="O185" s="88"/>
      <c r="P185" s="88"/>
      <c r="Q185" s="88"/>
      <c r="R185" s="88"/>
      <c r="S185" s="81"/>
      <c r="T185" s="81"/>
      <c r="U185" s="388"/>
      <c r="V185" s="389"/>
      <c r="W185" s="145"/>
    </row>
    <row ht="15" customHeight="1" r="186">
      <c r="A186" s="390"/>
      <c r="B186" s="391"/>
      <c r="C186" s="305"/>
      <c r="D186" s="305"/>
      <c r="E186" s="392"/>
      <c r="F186" s="392"/>
      <c r="G186" s="392"/>
      <c r="H186" s="392"/>
      <c r="I186" s="305"/>
      <c r="J186" s="305"/>
      <c r="K186" s="305"/>
      <c r="L186" s="305"/>
      <c r="M186" s="305"/>
      <c r="N186" s="305"/>
      <c r="O186" s="305"/>
      <c r="P186" s="305"/>
      <c r="Q186" s="305"/>
      <c r="R186" s="305"/>
      <c r="S186" s="305"/>
      <c r="T186" s="305"/>
      <c r="U186" s="305"/>
      <c r="V186" s="306"/>
      <c r="W186" s="347"/>
    </row>
    <row ht="15" customHeight="1" r="187">
      <c r="A187" s="176" t="s">
        <v>124</v>
      </c>
      <c r="B187" s="177"/>
      <c r="C187" s="177"/>
      <c r="D187" s="177"/>
      <c r="E187" s="177"/>
      <c r="F187" s="177"/>
      <c r="G187" s="177"/>
      <c r="H187" s="177"/>
      <c r="I187" s="177"/>
      <c r="J187" s="177"/>
      <c r="K187" s="177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8"/>
      <c r="W187" s="352"/>
    </row>
    <row ht="24" customHeight="1" r="188">
      <c r="A188" s="307"/>
      <c r="B188" s="148"/>
      <c r="C188" s="28"/>
      <c r="D188" s="28"/>
      <c r="E188" s="28"/>
      <c r="F188" s="28"/>
      <c r="G188" s="28"/>
      <c r="H188" s="29"/>
      <c r="I188" s="357" t="s">
        <v>12</v>
      </c>
      <c r="J188" s="357"/>
      <c r="K188" s="357"/>
      <c r="L188" s="31"/>
      <c r="M188" s="28"/>
      <c r="N188" s="28"/>
      <c r="O188" s="28"/>
      <c r="P188" s="28"/>
      <c r="Q188" s="28"/>
      <c r="R188" s="28"/>
      <c r="S188" s="28"/>
      <c r="T188" s="28"/>
      <c r="U188" s="28"/>
      <c r="V188" s="180"/>
      <c r="W188" s="145"/>
    </row>
    <row ht="31.899999999999999" customHeight="1" r="189">
      <c r="A189" s="307"/>
      <c r="B189" s="149"/>
      <c r="C189" s="36"/>
      <c r="D189" s="36"/>
      <c r="E189" s="37"/>
      <c r="F189" s="38" t="s">
        <v>14</v>
      </c>
      <c r="G189" s="38"/>
      <c r="H189" s="39"/>
      <c r="I189" s="40" t="s">
        <v>15</v>
      </c>
      <c r="J189" s="41"/>
      <c r="K189" s="42" t="s">
        <v>16</v>
      </c>
      <c r="L189" s="43"/>
      <c r="M189" s="44"/>
      <c r="N189" s="44"/>
      <c r="O189" s="45" t="s">
        <v>17</v>
      </c>
      <c r="P189" s="45"/>
      <c r="Q189" s="45"/>
      <c r="R189" s="45"/>
      <c r="S189" s="45"/>
      <c r="T189" s="45"/>
      <c r="U189" s="46"/>
      <c r="V189" s="181" t="s">
        <v>18</v>
      </c>
      <c r="W189" s="145"/>
    </row>
    <row ht="15.4" customHeight="1" r="190">
      <c r="A190" s="183" t="s">
        <v>125</v>
      </c>
      <c r="B190" s="393"/>
      <c r="C190" s="49" t="s">
        <v>19</v>
      </c>
      <c r="D190" s="50" t="s">
        <v>126</v>
      </c>
      <c r="E190" s="268" t="s">
        <v>27</v>
      </c>
      <c r="F190" s="69"/>
      <c r="G190" s="69"/>
      <c r="H190" s="53"/>
      <c r="I190" s="269"/>
      <c r="J190" s="270"/>
      <c r="K190" s="251"/>
      <c r="L190" s="112"/>
      <c r="M190" s="84"/>
      <c r="N190" s="271"/>
      <c r="O190" s="72" t="s">
        <v>28</v>
      </c>
      <c r="P190" s="72"/>
      <c r="Q190" s="72"/>
      <c r="R190" s="72"/>
      <c r="S190" s="72"/>
      <c r="T190" s="72"/>
      <c r="U190" s="61"/>
      <c r="V190" s="185" t="s">
        <v>24</v>
      </c>
      <c r="W190" s="182"/>
    </row>
    <row ht="24.600000000000001" customHeight="1" r="191">
      <c r="A191" s="183"/>
      <c r="B191" s="393"/>
      <c r="C191" s="49"/>
      <c r="D191" s="50"/>
      <c r="E191" s="268"/>
      <c r="F191" s="69"/>
      <c r="G191" s="69"/>
      <c r="H191" s="53"/>
      <c r="I191" s="394"/>
      <c r="J191" s="395"/>
      <c r="K191" s="396"/>
      <c r="L191" s="112"/>
      <c r="M191" s="84"/>
      <c r="N191" s="271"/>
      <c r="O191" s="72"/>
      <c r="P191" s="72"/>
      <c r="Q191" s="72"/>
      <c r="R191" s="72"/>
      <c r="S191" s="72"/>
      <c r="T191" s="72"/>
      <c r="U191" s="61"/>
      <c r="V191" s="185"/>
      <c r="W191" s="182"/>
    </row>
    <row ht="27" customHeight="1" r="192">
      <c r="A192" s="183"/>
      <c r="B192" s="393"/>
      <c r="C192" s="49"/>
      <c r="D192" s="308" t="s">
        <v>127</v>
      </c>
      <c r="E192" s="309" t="s">
        <v>128</v>
      </c>
      <c r="F192" s="310" t="s">
        <v>82</v>
      </c>
      <c r="G192" s="310"/>
      <c r="H192" s="397"/>
      <c r="I192" s="398">
        <v>0.5</v>
      </c>
      <c r="J192" s="399"/>
      <c r="K192" s="400">
        <v>5</v>
      </c>
      <c r="L192" s="401"/>
      <c r="M192" s="84"/>
      <c r="N192" s="271"/>
      <c r="O192" s="402" t="s">
        <v>28</v>
      </c>
      <c r="P192" s="402"/>
      <c r="Q192" s="402"/>
      <c r="R192" s="402"/>
      <c r="S192" s="402"/>
      <c r="T192" s="402"/>
      <c r="U192" s="61"/>
      <c r="V192" s="185"/>
      <c r="W192" s="182"/>
    </row>
    <row ht="31.149999999999999" customHeight="1" r="193">
      <c r="A193" s="403"/>
      <c r="B193" s="393"/>
      <c r="C193" s="49"/>
      <c r="D193" s="308"/>
      <c r="E193" s="309"/>
      <c r="F193" s="310"/>
      <c r="G193" s="310"/>
      <c r="H193" s="397"/>
      <c r="I193" s="404"/>
      <c r="J193" s="405"/>
      <c r="K193" s="406"/>
      <c r="L193" s="401"/>
      <c r="M193" s="84"/>
      <c r="N193" s="271"/>
      <c r="O193" s="402"/>
      <c r="P193" s="402"/>
      <c r="Q193" s="402"/>
      <c r="R193" s="402"/>
      <c r="S193" s="402"/>
      <c r="T193" s="402"/>
      <c r="U193" s="61"/>
      <c r="V193" s="185"/>
      <c r="W193" s="182"/>
    </row>
    <row ht="16.149999999999999" customHeight="1" r="194">
      <c r="A194" s="403"/>
      <c r="B194" s="393"/>
      <c r="C194" s="49"/>
      <c r="D194" s="308" t="s">
        <v>129</v>
      </c>
      <c r="E194" s="407" t="s">
        <v>27</v>
      </c>
      <c r="F194" s="277" t="s">
        <v>28</v>
      </c>
      <c r="G194" s="277"/>
      <c r="H194" s="53"/>
      <c r="I194" s="248"/>
      <c r="J194" s="408"/>
      <c r="K194" s="279"/>
      <c r="L194" s="112"/>
      <c r="M194" s="84"/>
      <c r="N194" s="271"/>
      <c r="O194" s="280" t="s">
        <v>28</v>
      </c>
      <c r="P194" s="280"/>
      <c r="Q194" s="280"/>
      <c r="R194" s="280"/>
      <c r="S194" s="280"/>
      <c r="T194" s="280"/>
      <c r="U194" s="61"/>
      <c r="V194" s="185"/>
      <c r="W194" s="182"/>
    </row>
    <row ht="15" customHeight="1" r="195">
      <c r="A195" s="409" t="s">
        <v>130</v>
      </c>
      <c r="B195" s="393"/>
      <c r="C195" s="49"/>
      <c r="D195" s="308"/>
      <c r="E195" s="407"/>
      <c r="F195" s="407"/>
      <c r="G195" s="277"/>
      <c r="H195" s="53"/>
      <c r="I195" s="278"/>
      <c r="J195" s="270"/>
      <c r="K195" s="279"/>
      <c r="L195" s="112"/>
      <c r="M195" s="84"/>
      <c r="N195" s="271"/>
      <c r="O195" s="280"/>
      <c r="P195" s="280"/>
      <c r="Q195" s="280"/>
      <c r="R195" s="280"/>
      <c r="S195" s="280"/>
      <c r="T195" s="280"/>
      <c r="U195" s="61"/>
      <c r="V195" s="185"/>
      <c r="W195" s="182"/>
    </row>
    <row ht="13.5" customHeight="1" r="196">
      <c r="A196" s="410"/>
      <c r="B196" s="393"/>
      <c r="C196" s="74"/>
      <c r="D196" s="84"/>
      <c r="E196" s="85"/>
      <c r="F196" s="85"/>
      <c r="G196" s="85"/>
      <c r="H196" s="76"/>
      <c r="I196" s="159"/>
      <c r="J196" s="282"/>
      <c r="K196" s="160"/>
      <c r="L196" s="282"/>
      <c r="M196" s="283"/>
      <c r="N196" s="283"/>
      <c r="O196" s="158"/>
      <c r="P196" s="158"/>
      <c r="Q196" s="158"/>
      <c r="R196" s="158"/>
      <c r="S196" s="158"/>
      <c r="T196" s="158"/>
      <c r="U196" s="83"/>
      <c r="V196" s="185"/>
      <c r="W196" s="182"/>
    </row>
    <row ht="26.649999999999999" customHeight="1" r="197">
      <c r="A197" s="410"/>
      <c r="B197" s="393"/>
      <c r="C197" s="84"/>
      <c r="D197" s="84"/>
      <c r="E197" s="85"/>
      <c r="F197" s="85"/>
      <c r="G197" s="85"/>
      <c r="H197" s="86"/>
      <c r="I197" s="163"/>
      <c r="J197" s="164"/>
      <c r="K197" s="164"/>
      <c r="L197" s="164"/>
      <c r="M197" s="283"/>
      <c r="N197" s="164"/>
      <c r="O197" s="357" t="s">
        <v>30</v>
      </c>
      <c r="P197" s="357"/>
      <c r="Q197" s="357"/>
      <c r="R197" s="357"/>
      <c r="S197" s="283"/>
      <c r="T197" s="283"/>
      <c r="U197" s="83"/>
      <c r="V197" s="185"/>
      <c r="W197" s="145"/>
    </row>
    <row ht="43.899999999999999" customHeight="1" r="198">
      <c r="A198" s="410"/>
      <c r="B198" s="393"/>
      <c r="C198" s="89"/>
      <c r="D198" s="89"/>
      <c r="E198" s="90"/>
      <c r="F198" s="38" t="s">
        <v>14</v>
      </c>
      <c r="G198" s="38" t="s">
        <v>31</v>
      </c>
      <c r="H198" s="91"/>
      <c r="I198" s="165"/>
      <c r="J198" s="289"/>
      <c r="K198" s="166"/>
      <c r="L198" s="290"/>
      <c r="M198" s="283"/>
      <c r="N198" s="96"/>
      <c r="O198" s="97" t="s">
        <v>15</v>
      </c>
      <c r="P198" s="292"/>
      <c r="Q198" s="98" t="s">
        <v>16</v>
      </c>
      <c r="R198" s="293"/>
      <c r="S198" s="283"/>
      <c r="T198" s="99" t="s">
        <v>17</v>
      </c>
      <c r="U198" s="83"/>
      <c r="V198" s="185"/>
      <c r="W198" s="145"/>
    </row>
    <row ht="33" customHeight="1" r="199">
      <c r="A199" s="410"/>
      <c r="B199" s="393"/>
      <c r="C199" s="49" t="s">
        <v>32</v>
      </c>
      <c r="D199" s="100" t="str">
        <f>D190</f>
        <v xml:space="preserve">Etude de textes</v>
      </c>
      <c r="E199" s="108" t="s">
        <v>131</v>
      </c>
      <c r="F199" s="101" t="s">
        <v>45</v>
      </c>
      <c r="G199" s="102" t="s">
        <v>33</v>
      </c>
      <c r="H199" s="53"/>
      <c r="I199" s="245">
        <v>0.25</v>
      </c>
      <c r="J199" s="270"/>
      <c r="K199" s="168">
        <f ref="K199:K200" si="3" t="shared">I199*10</f>
        <v>2.5</v>
      </c>
      <c r="L199" s="112"/>
      <c r="M199" s="84"/>
      <c r="N199" s="254"/>
      <c r="O199" s="245">
        <v>0.5</v>
      </c>
      <c r="P199" s="110"/>
      <c r="Q199" s="168">
        <f>O199*10</f>
        <v>5</v>
      </c>
      <c r="R199" s="112"/>
      <c r="S199" s="271"/>
      <c r="T199" s="72"/>
      <c r="U199" s="61"/>
      <c r="V199" s="185"/>
      <c r="W199" s="145"/>
    </row>
    <row ht="53.649999999999999" customHeight="1" r="200">
      <c r="A200" s="410"/>
      <c r="B200" s="151"/>
      <c r="C200" s="49"/>
      <c r="D200" s="50" t="s">
        <v>132</v>
      </c>
      <c r="E200" s="382" t="s">
        <v>133</v>
      </c>
      <c r="F200" s="108" t="s">
        <v>134</v>
      </c>
      <c r="G200" s="102" t="s">
        <v>33</v>
      </c>
      <c r="H200" s="53"/>
      <c r="I200" s="109">
        <v>0.25</v>
      </c>
      <c r="J200" s="270"/>
      <c r="K200" s="168">
        <f si="3" t="shared"/>
        <v>2.5</v>
      </c>
      <c r="L200" s="112"/>
      <c r="M200" s="84"/>
      <c r="N200" s="383"/>
      <c r="O200" s="109">
        <v>0.5</v>
      </c>
      <c r="P200" s="110"/>
      <c r="Q200" s="168">
        <v>5</v>
      </c>
      <c r="R200" s="112"/>
      <c r="S200" s="271"/>
      <c r="T200" s="72"/>
      <c r="U200" s="61"/>
      <c r="V200" s="185"/>
      <c r="W200" s="182"/>
    </row>
    <row ht="13.5" customHeight="1" r="201">
      <c r="A201" s="410"/>
      <c r="B201" s="151"/>
      <c r="C201" s="49"/>
      <c r="D201" s="50"/>
      <c r="E201" s="382"/>
      <c r="F201" s="108"/>
      <c r="G201" s="102"/>
      <c r="H201" s="53"/>
      <c r="I201" s="109"/>
      <c r="J201" s="270"/>
      <c r="K201" s="168"/>
      <c r="L201" s="112"/>
      <c r="M201" s="84"/>
      <c r="N201" s="385"/>
      <c r="O201" s="109"/>
      <c r="P201" s="110"/>
      <c r="Q201" s="168"/>
      <c r="R201" s="112"/>
      <c r="S201" s="271"/>
      <c r="T201" s="72"/>
      <c r="U201" s="61"/>
      <c r="V201" s="185"/>
      <c r="W201" s="182"/>
    </row>
    <row ht="15" customHeight="1" r="202">
      <c r="A202" s="410"/>
      <c r="B202" s="169"/>
      <c r="C202" s="116"/>
      <c r="D202" s="116"/>
      <c r="E202" s="117" t="str">
        <f>IF(SUM(I190:I201)=1,"","le total des pourcentages est différent de 100")</f>
        <v/>
      </c>
      <c r="F202" s="118"/>
      <c r="G202" s="118"/>
      <c r="H202" s="119"/>
      <c r="I202" s="258">
        <f>I190+I192+I199+I200</f>
        <v>1</v>
      </c>
      <c r="J202" s="297"/>
      <c r="K202" s="260">
        <f>K190+K192+K199+K200</f>
        <v>10</v>
      </c>
      <c r="L202" s="261"/>
      <c r="M202" s="262"/>
      <c r="N202" s="263"/>
      <c r="O202" s="258">
        <f>SUM(O199:O201)</f>
        <v>1</v>
      </c>
      <c r="P202" s="259"/>
      <c r="Q202" s="260">
        <f>SUM(Q199:Q201)</f>
        <v>10</v>
      </c>
      <c r="R202" s="126"/>
      <c r="S202" s="127"/>
      <c r="T202" s="128" t="str">
        <f>IF(SUM(O199:O201)=1,"","le total des pourcentages est différent de 100")</f>
        <v/>
      </c>
      <c r="U202" s="127"/>
      <c r="V202" s="191"/>
      <c r="W202" s="182"/>
    </row>
    <row ht="13.9" customHeight="1" r="203">
      <c r="A203" s="410"/>
      <c r="B203" s="171"/>
      <c r="C203" s="81"/>
      <c r="D203" s="81"/>
      <c r="E203" s="131"/>
      <c r="F203" s="132"/>
      <c r="G203" s="132"/>
      <c r="H203" s="133"/>
      <c r="I203" s="88"/>
      <c r="J203" s="88"/>
      <c r="K203" s="88"/>
      <c r="L203" s="88"/>
      <c r="M203" s="81"/>
      <c r="N203" s="133"/>
      <c r="O203" s="88"/>
      <c r="P203" s="88"/>
      <c r="Q203" s="88"/>
      <c r="R203" s="88"/>
      <c r="S203" s="81"/>
      <c r="T203" s="81"/>
      <c r="U203" s="81"/>
      <c r="V203" s="193"/>
      <c r="W203" s="192"/>
    </row>
    <row ht="12.6" customHeight="1" r="204">
      <c r="A204" s="410"/>
      <c r="B204" s="194"/>
      <c r="C204" s="195"/>
      <c r="D204" s="195"/>
      <c r="E204" s="196"/>
      <c r="F204" s="196"/>
      <c r="G204" s="196"/>
      <c r="H204" s="196"/>
      <c r="I204" s="195"/>
      <c r="J204" s="195"/>
      <c r="K204" s="195"/>
      <c r="L204" s="195"/>
      <c r="M204" s="195"/>
      <c r="N204" s="195"/>
      <c r="O204" s="195"/>
      <c r="P204" s="195"/>
      <c r="Q204" s="195"/>
      <c r="R204" s="195"/>
      <c r="S204" s="195"/>
      <c r="T204" s="195"/>
      <c r="U204" s="195"/>
      <c r="V204" s="197"/>
      <c r="W204" s="145"/>
    </row>
    <row ht="15" customHeight="1" r="205">
      <c r="A205" s="198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182"/>
    </row>
    <row ht="13.5" customHeight="1" r="206">
      <c r="A206" s="348"/>
      <c r="B206" s="349"/>
      <c r="C206" s="349"/>
      <c r="D206" s="349"/>
      <c r="E206" s="349"/>
      <c r="F206" s="349"/>
      <c r="G206" s="349"/>
      <c r="H206" s="349"/>
      <c r="I206" s="349"/>
      <c r="J206" s="349"/>
      <c r="K206" s="349"/>
      <c r="L206" s="349"/>
      <c r="M206" s="349"/>
      <c r="N206" s="349"/>
      <c r="O206" s="349"/>
      <c r="P206" s="349"/>
      <c r="Q206" s="349"/>
      <c r="R206" s="349"/>
      <c r="S206" s="349"/>
      <c r="T206" s="349"/>
      <c r="U206" s="349"/>
      <c r="V206" s="351"/>
      <c r="W206" s="352"/>
    </row>
    <row ht="21" customHeight="1" r="207">
      <c r="A207" s="353" t="s">
        <v>135</v>
      </c>
      <c r="B207" s="354" t="s">
        <v>136</v>
      </c>
      <c r="C207" s="354"/>
      <c r="D207" s="354"/>
      <c r="E207" s="354"/>
      <c r="F207" s="354"/>
      <c r="G207" s="354"/>
      <c r="H207" s="354"/>
      <c r="I207" s="354"/>
      <c r="J207" s="354"/>
      <c r="K207" s="354"/>
      <c r="L207" s="354"/>
      <c r="M207" s="354"/>
      <c r="N207" s="354"/>
      <c r="O207" s="354"/>
      <c r="P207" s="354"/>
      <c r="Q207" s="354"/>
      <c r="R207" s="354"/>
      <c r="S207" s="354"/>
      <c r="T207" s="354"/>
      <c r="U207" s="354"/>
      <c r="V207" s="355"/>
      <c r="W207" s="145"/>
    </row>
    <row ht="15" customHeight="1" r="208">
      <c r="A208" s="353"/>
      <c r="B208" s="356"/>
      <c r="C208" s="28"/>
      <c r="D208" s="28"/>
      <c r="E208" s="28"/>
      <c r="F208" s="28"/>
      <c r="G208" s="28"/>
      <c r="H208" s="29"/>
      <c r="I208" s="357" t="s">
        <v>12</v>
      </c>
      <c r="J208" s="357"/>
      <c r="K208" s="357"/>
      <c r="L208" s="31"/>
      <c r="M208" s="28"/>
      <c r="N208" s="28"/>
      <c r="O208" s="28"/>
      <c r="P208" s="28"/>
      <c r="Q208" s="28"/>
      <c r="R208" s="28"/>
      <c r="S208" s="28"/>
      <c r="T208" s="28"/>
      <c r="U208" s="264"/>
      <c r="V208" s="265"/>
      <c r="W208" s="145"/>
    </row>
    <row ht="15" customHeight="1" r="209">
      <c r="A209" s="353"/>
      <c r="B209" s="358"/>
      <c r="C209" s="36"/>
      <c r="D209" s="36"/>
      <c r="E209" s="37"/>
      <c r="F209" s="38" t="s">
        <v>14</v>
      </c>
      <c r="G209" s="38"/>
      <c r="H209" s="39"/>
      <c r="I209" s="40" t="s">
        <v>15</v>
      </c>
      <c r="J209" s="41"/>
      <c r="K209" s="42" t="s">
        <v>16</v>
      </c>
      <c r="L209" s="43"/>
      <c r="M209" s="44"/>
      <c r="N209" s="44"/>
      <c r="O209" s="45" t="s">
        <v>17</v>
      </c>
      <c r="P209" s="45"/>
      <c r="Q209" s="45"/>
      <c r="R209" s="45"/>
      <c r="S209" s="45"/>
      <c r="T209" s="45"/>
      <c r="U209" s="359"/>
      <c r="V209" s="267" t="s">
        <v>18</v>
      </c>
      <c r="W209" s="145"/>
    </row>
    <row ht="24" customHeight="1" r="210">
      <c r="A210" s="360" t="s">
        <v>137</v>
      </c>
      <c r="B210" s="361"/>
      <c r="C210" s="294" t="s">
        <v>19</v>
      </c>
      <c r="D210" s="411" t="s">
        <v>138</v>
      </c>
      <c r="E210" s="268" t="s">
        <v>139</v>
      </c>
      <c r="F210" s="69" t="s">
        <v>40</v>
      </c>
      <c r="G210" s="69"/>
      <c r="H210" s="53"/>
      <c r="I210" s="269">
        <v>0.5</v>
      </c>
      <c r="J210" s="270"/>
      <c r="K210" s="251">
        <f>I210*10</f>
        <v>5</v>
      </c>
      <c r="L210" s="112"/>
      <c r="M210" s="84"/>
      <c r="N210" s="271"/>
      <c r="O210" s="412" t="s">
        <v>140</v>
      </c>
      <c r="P210" s="413"/>
      <c r="Q210" s="413"/>
      <c r="R210" s="413"/>
      <c r="S210" s="413"/>
      <c r="T210" s="414"/>
      <c r="U210" s="367"/>
      <c r="V210" s="368" t="s">
        <v>24</v>
      </c>
      <c r="W210" s="182"/>
    </row>
    <row ht="24" customHeight="1" r="211">
      <c r="A211" s="360"/>
      <c r="B211" s="361"/>
      <c r="C211" s="294"/>
      <c r="D211" s="411"/>
      <c r="E211" s="268"/>
      <c r="F211" s="69"/>
      <c r="G211" s="69"/>
      <c r="H211" s="53"/>
      <c r="I211" s="269"/>
      <c r="J211" s="270"/>
      <c r="K211" s="251"/>
      <c r="L211" s="112"/>
      <c r="M211" s="84"/>
      <c r="N211" s="271"/>
      <c r="O211" s="415"/>
      <c r="P211" s="416"/>
      <c r="Q211" s="416"/>
      <c r="R211" s="416"/>
      <c r="S211" s="416"/>
      <c r="T211" s="417"/>
      <c r="U211" s="367"/>
      <c r="V211" s="368"/>
      <c r="W211" s="182"/>
    </row>
    <row ht="43.5" customHeight="1" r="212">
      <c r="A212" s="360"/>
      <c r="B212" s="361"/>
      <c r="C212" s="294"/>
      <c r="D212" s="411"/>
      <c r="E212" s="418" t="s">
        <v>141</v>
      </c>
      <c r="F212" s="215" t="s">
        <v>40</v>
      </c>
      <c r="G212" s="215"/>
      <c r="H212" s="53"/>
      <c r="I212" s="419">
        <v>0.5</v>
      </c>
      <c r="J212" s="270"/>
      <c r="K212" s="420">
        <v>5</v>
      </c>
      <c r="L212" s="112"/>
      <c r="M212" s="84"/>
      <c r="N212" s="271"/>
      <c r="O212" s="415"/>
      <c r="P212" s="416"/>
      <c r="Q212" s="416"/>
      <c r="R212" s="416"/>
      <c r="S212" s="416"/>
      <c r="T212" s="417"/>
      <c r="U212" s="367"/>
      <c r="V212" s="368"/>
      <c r="W212" s="182"/>
    </row>
    <row ht="21" customHeight="1" r="213">
      <c r="A213" s="360"/>
      <c r="B213" s="361"/>
      <c r="C213" s="294"/>
      <c r="D213" s="411"/>
      <c r="E213" s="418"/>
      <c r="F213" s="215"/>
      <c r="G213" s="215"/>
      <c r="H213" s="53"/>
      <c r="I213" s="419"/>
      <c r="J213" s="270"/>
      <c r="K213" s="420"/>
      <c r="L213" s="112"/>
      <c r="M213" s="84"/>
      <c r="N213" s="271"/>
      <c r="O213" s="421"/>
      <c r="P213" s="422"/>
      <c r="Q213" s="422"/>
      <c r="R213" s="422"/>
      <c r="S213" s="422"/>
      <c r="T213" s="423"/>
      <c r="U213" s="367"/>
      <c r="V213" s="368"/>
      <c r="W213" s="182"/>
    </row>
    <row ht="22.5" customHeight="1" r="214">
      <c r="A214" s="377" t="s">
        <v>142</v>
      </c>
      <c r="B214" s="361"/>
      <c r="C214" s="84"/>
      <c r="D214" s="84"/>
      <c r="E214" s="85"/>
      <c r="F214" s="85"/>
      <c r="G214" s="85"/>
      <c r="H214" s="424"/>
      <c r="I214" s="378"/>
      <c r="J214" s="378"/>
      <c r="K214" s="388"/>
      <c r="L214" s="388"/>
      <c r="M214" s="388"/>
      <c r="N214" s="388"/>
      <c r="O214" s="388"/>
      <c r="P214" s="388"/>
      <c r="Q214" s="388"/>
      <c r="R214" s="388"/>
      <c r="S214" s="388"/>
      <c r="T214" s="424"/>
      <c r="U214" s="378"/>
      <c r="V214" s="368"/>
      <c r="W214" s="182"/>
    </row>
    <row ht="15" customHeight="1" r="215">
      <c r="A215" s="377"/>
      <c r="B215" s="361"/>
      <c r="C215" s="84"/>
      <c r="D215" s="84"/>
      <c r="E215" s="85"/>
      <c r="F215" s="85"/>
      <c r="G215" s="85"/>
      <c r="H215" s="86"/>
      <c r="I215" s="163"/>
      <c r="J215" s="164"/>
      <c r="K215" s="164"/>
      <c r="L215" s="164"/>
      <c r="M215" s="283"/>
      <c r="N215" s="164"/>
      <c r="O215" s="357" t="s">
        <v>30</v>
      </c>
      <c r="P215" s="357"/>
      <c r="Q215" s="357"/>
      <c r="R215" s="357"/>
      <c r="S215" s="283"/>
      <c r="T215" s="283"/>
      <c r="U215" s="378"/>
      <c r="V215" s="368"/>
      <c r="W215" s="145"/>
    </row>
    <row ht="27" customHeight="1" r="216">
      <c r="A216" s="377"/>
      <c r="B216" s="361"/>
      <c r="C216" s="89"/>
      <c r="D216" s="89"/>
      <c r="E216" s="90"/>
      <c r="F216" s="38" t="s">
        <v>14</v>
      </c>
      <c r="G216" s="38" t="s">
        <v>31</v>
      </c>
      <c r="H216" s="91"/>
      <c r="I216" s="165"/>
      <c r="J216" s="289"/>
      <c r="K216" s="166"/>
      <c r="L216" s="290"/>
      <c r="M216" s="283"/>
      <c r="N216" s="96"/>
      <c r="O216" s="97" t="s">
        <v>15</v>
      </c>
      <c r="P216" s="292"/>
      <c r="Q216" s="98" t="s">
        <v>16</v>
      </c>
      <c r="R216" s="293"/>
      <c r="S216" s="283"/>
      <c r="T216" s="99" t="s">
        <v>17</v>
      </c>
      <c r="U216" s="378"/>
      <c r="V216" s="368"/>
      <c r="W216" s="145"/>
    </row>
    <row ht="45" customHeight="1" r="217">
      <c r="A217" s="377"/>
      <c r="B217" s="361"/>
      <c r="C217" s="425" t="s">
        <v>32</v>
      </c>
      <c r="D217" s="426" t="s">
        <v>143</v>
      </c>
      <c r="E217" s="426"/>
      <c r="F217" s="101" t="s">
        <v>92</v>
      </c>
      <c r="G217" s="102" t="s">
        <v>33</v>
      </c>
      <c r="H217" s="53"/>
      <c r="I217" s="245">
        <v>0</v>
      </c>
      <c r="J217" s="270"/>
      <c r="K217" s="168">
        <f>I217*10</f>
        <v>0</v>
      </c>
      <c r="L217" s="112"/>
      <c r="M217" s="84"/>
      <c r="N217" s="254"/>
      <c r="O217" s="245">
        <v>1</v>
      </c>
      <c r="P217" s="110"/>
      <c r="Q217" s="168">
        <f>O217*10</f>
        <v>10</v>
      </c>
      <c r="R217" s="112"/>
      <c r="S217" s="271"/>
      <c r="T217" s="427"/>
      <c r="U217" s="367"/>
      <c r="V217" s="368"/>
      <c r="W217" s="145"/>
    </row>
    <row ht="15" customHeight="1" r="218">
      <c r="A218" s="377"/>
      <c r="B218" s="386"/>
      <c r="C218" s="116"/>
      <c r="D218" s="116"/>
      <c r="E218" s="117" t="str">
        <f>IF(SUM(I210:I217)=1,"","le total des pourcentages est différent de 100")</f>
        <v/>
      </c>
      <c r="F218" s="118"/>
      <c r="G218" s="118"/>
      <c r="H218" s="119"/>
      <c r="I218" s="258">
        <v>1</v>
      </c>
      <c r="J218" s="297"/>
      <c r="K218" s="260">
        <v>10</v>
      </c>
      <c r="L218" s="261"/>
      <c r="M218" s="262"/>
      <c r="N218" s="263"/>
      <c r="O218" s="258">
        <f>SUM(O217:O217)</f>
        <v>1</v>
      </c>
      <c r="P218" s="259"/>
      <c r="Q218" s="260">
        <f>SUM(Q217:Q217)</f>
        <v>10</v>
      </c>
      <c r="R218" s="126"/>
      <c r="S218" s="127"/>
      <c r="T218" s="128" t="str">
        <f>IF(SUM(O217:O217)=1,"","le total des pourcentages est différent de 100")</f>
        <v/>
      </c>
      <c r="U218" s="298"/>
      <c r="V218" s="299"/>
      <c r="W218" s="182"/>
    </row>
    <row ht="13.5" customHeight="1" r="219">
      <c r="A219" s="390"/>
      <c r="B219" s="391"/>
      <c r="C219" s="195"/>
      <c r="D219" s="195"/>
      <c r="E219" s="302"/>
      <c r="F219" s="196"/>
      <c r="G219" s="196"/>
      <c r="H219" s="303"/>
      <c r="I219" s="304"/>
      <c r="J219" s="304"/>
      <c r="K219" s="304"/>
      <c r="L219" s="304"/>
      <c r="M219" s="195"/>
      <c r="N219" s="303"/>
      <c r="O219" s="304"/>
      <c r="P219" s="304"/>
      <c r="Q219" s="304"/>
      <c r="R219" s="304"/>
      <c r="S219" s="195"/>
      <c r="T219" s="195"/>
      <c r="U219" s="305"/>
      <c r="V219" s="306"/>
      <c r="W219" s="182"/>
    </row>
    <row ht="15" customHeight="1" r="220">
      <c r="A220" s="428"/>
      <c r="B220" s="429"/>
      <c r="C220" s="429"/>
      <c r="D220" s="429"/>
      <c r="E220" s="429"/>
      <c r="F220" s="429"/>
      <c r="G220" s="429"/>
      <c r="H220" s="429"/>
      <c r="I220" s="429"/>
      <c r="J220" s="429"/>
      <c r="K220" s="429"/>
      <c r="L220" s="429"/>
      <c r="M220" s="429"/>
      <c r="N220" s="429"/>
      <c r="O220" s="429"/>
      <c r="P220" s="429"/>
      <c r="Q220" s="429"/>
      <c r="R220" s="429"/>
      <c r="S220" s="429"/>
      <c r="T220" s="429"/>
      <c r="U220" s="429"/>
      <c r="V220" s="429"/>
      <c r="W220" s="430"/>
    </row>
    <row ht="20.100000000000001" customHeight="1" r="221">
      <c r="A221" s="174"/>
      <c r="B221" s="175"/>
      <c r="C221" s="175"/>
      <c r="D221" s="175"/>
      <c r="E221" s="175"/>
      <c r="F221" s="175"/>
      <c r="G221" s="175"/>
      <c r="H221" s="175"/>
      <c r="I221" s="175"/>
      <c r="J221" s="175"/>
      <c r="K221" s="175"/>
      <c r="L221" s="175"/>
      <c r="M221" s="175"/>
      <c r="N221" s="175"/>
      <c r="O221" s="175"/>
      <c r="P221" s="175"/>
      <c r="Q221" s="175"/>
      <c r="R221" s="175"/>
      <c r="S221" s="175"/>
      <c r="T221" s="175"/>
      <c r="U221" s="175"/>
      <c r="V221" s="175"/>
      <c r="W221" s="145"/>
    </row>
    <row ht="24" customHeight="1" r="222">
      <c r="A222" s="176" t="s">
        <v>144</v>
      </c>
      <c r="B222" s="177"/>
      <c r="C222" s="177"/>
      <c r="D222" s="177"/>
      <c r="E222" s="177"/>
      <c r="F222" s="177"/>
      <c r="G222" s="177"/>
      <c r="H222" s="177"/>
      <c r="I222" s="177"/>
      <c r="J222" s="177"/>
      <c r="K222" s="177"/>
      <c r="L222" s="177"/>
      <c r="M222" s="177"/>
      <c r="N222" s="177"/>
      <c r="O222" s="177"/>
      <c r="P222" s="177"/>
      <c r="Q222" s="177"/>
      <c r="R222" s="177"/>
      <c r="S222" s="177"/>
      <c r="T222" s="177"/>
      <c r="U222" s="177"/>
      <c r="V222" s="178"/>
      <c r="W222" s="352"/>
    </row>
    <row ht="15.4" customHeight="1" r="223">
      <c r="A223" s="307"/>
      <c r="B223" s="148"/>
      <c r="C223" s="28"/>
      <c r="D223" s="28"/>
      <c r="E223" s="28"/>
      <c r="F223" s="28"/>
      <c r="G223" s="28"/>
      <c r="H223" s="29"/>
      <c r="I223" s="30" t="s">
        <v>12</v>
      </c>
      <c r="J223" s="30"/>
      <c r="K223" s="30"/>
      <c r="L223" s="31"/>
      <c r="M223" s="28"/>
      <c r="N223" s="28"/>
      <c r="O223" s="28"/>
      <c r="P223" s="28"/>
      <c r="Q223" s="28"/>
      <c r="R223" s="28"/>
      <c r="S223" s="28"/>
      <c r="T223" s="28"/>
      <c r="U223" s="28"/>
      <c r="V223" s="180"/>
      <c r="W223" s="145"/>
    </row>
    <row ht="30.75" customHeight="1" r="224">
      <c r="A224" s="307"/>
      <c r="B224" s="149"/>
      <c r="C224" s="36"/>
      <c r="D224" s="36"/>
      <c r="E224" s="37"/>
      <c r="F224" s="38" t="s">
        <v>14</v>
      </c>
      <c r="G224" s="38"/>
      <c r="H224" s="39"/>
      <c r="I224" s="97" t="s">
        <v>15</v>
      </c>
      <c r="J224" s="41"/>
      <c r="K224" s="42" t="s">
        <v>16</v>
      </c>
      <c r="L224" s="43"/>
      <c r="M224" s="44"/>
      <c r="N224" s="44"/>
      <c r="O224" s="45" t="s">
        <v>17</v>
      </c>
      <c r="P224" s="45"/>
      <c r="Q224" s="45"/>
      <c r="R224" s="45"/>
      <c r="S224" s="45"/>
      <c r="T224" s="45"/>
      <c r="U224" s="46"/>
      <c r="V224" s="181" t="s">
        <v>18</v>
      </c>
      <c r="W224" s="145"/>
    </row>
    <row ht="27" customHeight="1" r="225">
      <c r="A225" s="183" t="s">
        <v>145</v>
      </c>
      <c r="B225" s="151"/>
      <c r="C225" s="431" t="s">
        <v>19</v>
      </c>
      <c r="D225" s="50" t="s">
        <v>41</v>
      </c>
      <c r="E225" s="107" t="s">
        <v>103</v>
      </c>
      <c r="F225" s="184" t="s">
        <v>45</v>
      </c>
      <c r="G225" s="184"/>
      <c r="H225" s="53"/>
      <c r="I225" s="245">
        <v>0.25</v>
      </c>
      <c r="J225" s="55"/>
      <c r="K225" s="154">
        <f>I225*10</f>
        <v>2.5</v>
      </c>
      <c r="L225" s="57"/>
      <c r="M225" s="58"/>
      <c r="N225" s="59"/>
      <c r="O225" s="72" t="s">
        <v>108</v>
      </c>
      <c r="P225" s="72"/>
      <c r="Q225" s="72"/>
      <c r="R225" s="72"/>
      <c r="S225" s="72"/>
      <c r="T225" s="72"/>
      <c r="U225" s="61"/>
      <c r="V225" s="185" t="s">
        <v>24</v>
      </c>
      <c r="W225" s="145"/>
    </row>
    <row ht="13.5" customHeight="1" r="226">
      <c r="A226" s="183"/>
      <c r="B226" s="151"/>
      <c r="C226" s="432"/>
      <c r="D226" s="50"/>
      <c r="E226" s="107"/>
      <c r="F226" s="184"/>
      <c r="G226" s="184"/>
      <c r="H226" s="53"/>
      <c r="I226" s="245"/>
      <c r="J226" s="55"/>
      <c r="K226" s="154"/>
      <c r="L226" s="57"/>
      <c r="M226" s="58"/>
      <c r="N226" s="59"/>
      <c r="O226" s="72"/>
      <c r="P226" s="72"/>
      <c r="Q226" s="72"/>
      <c r="R226" s="72"/>
      <c r="S226" s="72"/>
      <c r="T226" s="72"/>
      <c r="U226" s="61"/>
      <c r="V226" s="185"/>
      <c r="W226" s="182"/>
    </row>
    <row ht="16.149999999999999" customHeight="1" r="227">
      <c r="A227" s="183"/>
      <c r="B227" s="151"/>
      <c r="C227" s="432"/>
      <c r="D227" s="50" t="s">
        <v>104</v>
      </c>
      <c r="E227" s="433" t="s">
        <v>27</v>
      </c>
      <c r="F227" s="69" t="s">
        <v>28</v>
      </c>
      <c r="G227" s="69"/>
      <c r="H227" s="53"/>
      <c r="I227" s="153"/>
      <c r="J227" s="55"/>
      <c r="K227" s="154"/>
      <c r="L227" s="57"/>
      <c r="M227" s="58"/>
      <c r="N227" s="59"/>
      <c r="O227" s="105" t="s">
        <v>28</v>
      </c>
      <c r="P227" s="105"/>
      <c r="Q227" s="105"/>
      <c r="R227" s="105"/>
      <c r="S227" s="105"/>
      <c r="T227" s="105"/>
      <c r="U227" s="61"/>
      <c r="V227" s="185"/>
      <c r="W227" s="182"/>
    </row>
    <row ht="31.149999999999999" customHeight="1" r="228">
      <c r="A228" s="183"/>
      <c r="B228" s="151"/>
      <c r="C228" s="432"/>
      <c r="D228" s="50"/>
      <c r="E228" s="433"/>
      <c r="F228" s="69"/>
      <c r="G228" s="69"/>
      <c r="H228" s="53"/>
      <c r="I228" s="153"/>
      <c r="J228" s="55"/>
      <c r="K228" s="154"/>
      <c r="L228" s="57"/>
      <c r="M228" s="58"/>
      <c r="N228" s="59"/>
      <c r="O228" s="105"/>
      <c r="P228" s="105"/>
      <c r="Q228" s="105"/>
      <c r="R228" s="105"/>
      <c r="S228" s="105"/>
      <c r="T228" s="105"/>
      <c r="U228" s="61"/>
      <c r="V228" s="185"/>
      <c r="W228" s="182"/>
    </row>
    <row ht="13.5" customHeight="1" r="229">
      <c r="A229" s="183"/>
      <c r="B229" s="151"/>
      <c r="C229" s="432"/>
      <c r="D229" s="50" t="s">
        <v>146</v>
      </c>
      <c r="E229" s="434" t="s">
        <v>147</v>
      </c>
      <c r="F229" s="69" t="s">
        <v>45</v>
      </c>
      <c r="G229" s="69"/>
      <c r="H229" s="53"/>
      <c r="I229" s="109">
        <v>0.25</v>
      </c>
      <c r="J229" s="55"/>
      <c r="K229" s="71">
        <v>2.5</v>
      </c>
      <c r="L229" s="57"/>
      <c r="M229" s="58"/>
      <c r="N229" s="59"/>
      <c r="O229" s="311" t="s">
        <v>28</v>
      </c>
      <c r="P229" s="311"/>
      <c r="Q229" s="311"/>
      <c r="R229" s="311"/>
      <c r="S229" s="311"/>
      <c r="T229" s="311"/>
      <c r="U229" s="61"/>
      <c r="V229" s="185"/>
      <c r="W229" s="182"/>
    </row>
    <row ht="26.649999999999999" customHeight="1" r="230">
      <c r="A230" s="403"/>
      <c r="B230" s="151"/>
      <c r="C230" s="432"/>
      <c r="D230" s="50"/>
      <c r="E230" s="434"/>
      <c r="F230" s="69"/>
      <c r="G230" s="69"/>
      <c r="H230" s="53"/>
      <c r="I230" s="109"/>
      <c r="J230" s="55"/>
      <c r="K230" s="71"/>
      <c r="L230" s="57"/>
      <c r="M230" s="58"/>
      <c r="N230" s="59"/>
      <c r="O230" s="311"/>
      <c r="P230" s="311"/>
      <c r="Q230" s="311"/>
      <c r="R230" s="311"/>
      <c r="S230" s="311"/>
      <c r="T230" s="311"/>
      <c r="U230" s="61"/>
      <c r="V230" s="185"/>
      <c r="W230" s="182"/>
    </row>
    <row ht="27" customHeight="1" r="231">
      <c r="A231" s="403"/>
      <c r="B231" s="151"/>
      <c r="C231" s="432"/>
      <c r="D231" s="50"/>
      <c r="E231" s="434"/>
      <c r="F231" s="69"/>
      <c r="G231" s="69"/>
      <c r="H231" s="341"/>
      <c r="I231" s="109"/>
      <c r="J231" s="55"/>
      <c r="K231" s="71"/>
      <c r="L231" s="57"/>
      <c r="M231" s="58"/>
      <c r="N231" s="59"/>
      <c r="O231" s="311"/>
      <c r="P231" s="311"/>
      <c r="Q231" s="311"/>
      <c r="R231" s="311"/>
      <c r="S231" s="311"/>
      <c r="T231" s="311"/>
      <c r="U231" s="61"/>
      <c r="V231" s="185"/>
      <c r="W231" s="182"/>
    </row>
    <row ht="17.25" customHeight="1" r="232">
      <c r="A232" s="186" t="s">
        <v>25</v>
      </c>
      <c r="B232" s="151"/>
      <c r="C232" s="432"/>
      <c r="D232" s="50"/>
      <c r="E232" s="434"/>
      <c r="F232" s="69"/>
      <c r="G232" s="69"/>
      <c r="H232" s="53"/>
      <c r="I232" s="109"/>
      <c r="J232" s="55"/>
      <c r="K232" s="71"/>
      <c r="L232" s="57"/>
      <c r="M232" s="58"/>
      <c r="N232" s="59"/>
      <c r="O232" s="311"/>
      <c r="P232" s="311"/>
      <c r="Q232" s="311"/>
      <c r="R232" s="311"/>
      <c r="S232" s="311"/>
      <c r="T232" s="311"/>
      <c r="U232" s="61"/>
      <c r="V232" s="185"/>
      <c r="W232" s="182"/>
    </row>
    <row ht="27.75" customHeight="1" r="233">
      <c r="A233" s="186"/>
      <c r="B233" s="151"/>
      <c r="C233" s="435"/>
      <c r="D233" s="436" t="s">
        <v>148</v>
      </c>
      <c r="E233" s="338" t="s">
        <v>27</v>
      </c>
      <c r="F233" s="437" t="s">
        <v>28</v>
      </c>
      <c r="G233" s="437"/>
      <c r="H233" s="438"/>
      <c r="I233" s="439"/>
      <c r="J233" s="78"/>
      <c r="K233" s="440"/>
      <c r="L233" s="441"/>
      <c r="M233" s="58"/>
      <c r="N233" s="58"/>
      <c r="O233" s="338"/>
      <c r="P233" s="338"/>
      <c r="Q233" s="338"/>
      <c r="R233" s="338"/>
      <c r="S233" s="338"/>
      <c r="T233" s="338"/>
      <c r="U233" s="442"/>
      <c r="V233" s="185"/>
      <c r="W233" s="182"/>
    </row>
    <row ht="13.5" customHeight="1" r="234">
      <c r="A234" s="187" t="s">
        <v>149</v>
      </c>
      <c r="B234" s="151"/>
      <c r="C234" s="74"/>
      <c r="D234" s="74"/>
      <c r="E234" s="443"/>
      <c r="F234" s="75"/>
      <c r="G234" s="75"/>
      <c r="H234" s="76"/>
      <c r="I234" s="77"/>
      <c r="J234" s="78"/>
      <c r="K234" s="79"/>
      <c r="L234" s="80"/>
      <c r="M234" s="81"/>
      <c r="N234" s="81"/>
      <c r="O234" s="82"/>
      <c r="P234" s="82"/>
      <c r="Q234" s="82"/>
      <c r="R234" s="82"/>
      <c r="S234" s="82"/>
      <c r="T234" s="75"/>
      <c r="U234" s="83"/>
      <c r="V234" s="185"/>
      <c r="W234" s="145"/>
    </row>
    <row ht="13.5" customHeight="1" r="235">
      <c r="A235" s="187"/>
      <c r="B235" s="151"/>
      <c r="C235" s="84"/>
      <c r="D235" s="247"/>
      <c r="E235" s="85"/>
      <c r="F235" s="85"/>
      <c r="G235" s="85"/>
      <c r="H235" s="86"/>
      <c r="I235" s="87"/>
      <c r="J235" s="87"/>
      <c r="K235" s="88"/>
      <c r="L235" s="88"/>
      <c r="M235" s="81"/>
      <c r="N235" s="86"/>
      <c r="O235" s="30" t="s">
        <v>30</v>
      </c>
      <c r="P235" s="30"/>
      <c r="Q235" s="30"/>
      <c r="R235" s="30"/>
      <c r="S235" s="85"/>
      <c r="T235" s="85"/>
      <c r="U235" s="83"/>
      <c r="V235" s="185"/>
      <c r="W235" s="145"/>
    </row>
    <row ht="28.5" customHeight="1" r="236">
      <c r="A236" s="187"/>
      <c r="B236" s="151"/>
      <c r="C236" s="89"/>
      <c r="D236" s="89"/>
      <c r="E236" s="90"/>
      <c r="F236" s="38" t="s">
        <v>14</v>
      </c>
      <c r="G236" s="38" t="s">
        <v>31</v>
      </c>
      <c r="H236" s="91"/>
      <c r="I236" s="92"/>
      <c r="J236" s="93"/>
      <c r="K236" s="94"/>
      <c r="L236" s="95"/>
      <c r="M236" s="81"/>
      <c r="N236" s="39"/>
      <c r="O236" s="97" t="s">
        <v>15</v>
      </c>
      <c r="P236" s="41"/>
      <c r="Q236" s="98" t="s">
        <v>16</v>
      </c>
      <c r="R236" s="43"/>
      <c r="S236" s="81"/>
      <c r="T236" s="99" t="s">
        <v>17</v>
      </c>
      <c r="U236" s="83"/>
      <c r="V236" s="185"/>
      <c r="W236" s="145"/>
    </row>
    <row ht="29.649999999999999" customHeight="1" r="237">
      <c r="A237" s="187"/>
      <c r="B237" s="151"/>
      <c r="C237" s="49" t="s">
        <v>32</v>
      </c>
      <c r="D237" s="100" t="str">
        <f>D225</f>
        <v>Grammaire</v>
      </c>
      <c r="E237" s="107" t="s">
        <v>103</v>
      </c>
      <c r="F237" s="108" t="s">
        <v>45</v>
      </c>
      <c r="G237" s="102" t="s">
        <v>33</v>
      </c>
      <c r="H237" s="444"/>
      <c r="I237" s="245">
        <v>0.25</v>
      </c>
      <c r="J237" s="252"/>
      <c r="K237" s="168">
        <f>I237*10</f>
        <v>2.5</v>
      </c>
      <c r="L237" s="112"/>
      <c r="M237" s="84"/>
      <c r="N237" s="445"/>
      <c r="O237" s="245">
        <v>0.5</v>
      </c>
      <c r="P237" s="252"/>
      <c r="Q237" s="168">
        <f>O237*10</f>
        <v>5</v>
      </c>
      <c r="R237" s="57"/>
      <c r="S237" s="59"/>
      <c r="T237" s="105" t="s">
        <v>108</v>
      </c>
      <c r="U237" s="61"/>
      <c r="V237" s="185"/>
      <c r="W237" s="182"/>
    </row>
    <row ht="23.649999999999999" customHeight="1" r="238">
      <c r="A238" s="187"/>
      <c r="B238" s="151"/>
      <c r="C238" s="49"/>
      <c r="D238" s="100" t="str">
        <f>D227</f>
        <v xml:space="preserve">Grammaire appliquée</v>
      </c>
      <c r="E238" s="101" t="s">
        <v>27</v>
      </c>
      <c r="F238" s="101" t="s">
        <v>28</v>
      </c>
      <c r="G238" s="102"/>
      <c r="H238" s="444"/>
      <c r="I238" s="153"/>
      <c r="J238" s="252"/>
      <c r="K238" s="111"/>
      <c r="L238" s="112"/>
      <c r="M238" s="84"/>
      <c r="N238" s="445"/>
      <c r="O238" s="153"/>
      <c r="P238" s="252"/>
      <c r="Q238" s="111"/>
      <c r="R238" s="57"/>
      <c r="S238" s="59"/>
      <c r="T238" s="329" t="s">
        <v>28</v>
      </c>
      <c r="U238" s="61"/>
      <c r="V238" s="185"/>
      <c r="W238" s="182"/>
    </row>
    <row ht="33.600000000000001" customHeight="1" r="239">
      <c r="A239" s="187"/>
      <c r="B239" s="151"/>
      <c r="C239" s="49"/>
      <c r="D239" s="100" t="s">
        <v>150</v>
      </c>
      <c r="E239" s="107" t="s">
        <v>151</v>
      </c>
      <c r="F239" s="101" t="s">
        <v>35</v>
      </c>
      <c r="G239" s="102" t="s">
        <v>33</v>
      </c>
      <c r="H239" s="446"/>
      <c r="I239" s="109">
        <v>0.25</v>
      </c>
      <c r="J239" s="252"/>
      <c r="K239" s="111">
        <f>I239*10</f>
        <v>2.5</v>
      </c>
      <c r="L239" s="112"/>
      <c r="M239" s="84"/>
      <c r="N239" s="445"/>
      <c r="O239" s="109">
        <v>0.5</v>
      </c>
      <c r="P239" s="252"/>
      <c r="Q239" s="111">
        <f>O239*10</f>
        <v>5</v>
      </c>
      <c r="R239" s="57"/>
      <c r="S239" s="59"/>
      <c r="T239" s="190" t="s">
        <v>28</v>
      </c>
      <c r="U239" s="61"/>
      <c r="V239" s="185"/>
      <c r="W239" s="182"/>
    </row>
    <row ht="16.5" r="240">
      <c r="A240" s="187"/>
      <c r="B240" s="169"/>
      <c r="C240" s="447"/>
      <c r="D240" s="447"/>
      <c r="E240" s="448" t="str">
        <f>IF(SUM(I225:I239)=1,"","le total des pourcentages est différent de 100")</f>
        <v/>
      </c>
      <c r="F240" s="449"/>
      <c r="G240" s="448"/>
      <c r="H240" s="450"/>
      <c r="I240" s="258">
        <v>1</v>
      </c>
      <c r="J240" s="259"/>
      <c r="K240" s="260">
        <f>IF(AND(K225&lt;=(SUM(K225:K239)/2),K226&lt;=(SUM(K225:K239)/2),K227&lt;=(SUM(K225:K239)/2),K228&lt;=(SUM(K227:K239)/2),K229&lt;=(SUM(K225:K239)/2),K232&lt;=(SUM(K225:K239)/2),K237&lt;=(SUM(K225:K239)/2),K238&lt;=(SUM(K225:K239)/2),K239&lt;=(SUM(K225:K239)/2))=TRUE(),SUM(K225:K239),"Erreur")</f>
        <v>10</v>
      </c>
      <c r="L240" s="261"/>
      <c r="M240" s="262"/>
      <c r="N240" s="450"/>
      <c r="O240" s="258">
        <f>SUM(O237:O239)</f>
        <v>1</v>
      </c>
      <c r="P240" s="259"/>
      <c r="Q240" s="260">
        <f>SUM(Q237:Q239)</f>
        <v>10</v>
      </c>
      <c r="R240" s="126"/>
      <c r="S240" s="127"/>
      <c r="T240" s="128" t="str">
        <f>IF(SUM(O237:O239)=1,"","le total des pourcentages est différent de 100")</f>
        <v/>
      </c>
      <c r="U240" s="127"/>
      <c r="V240" s="191"/>
      <c r="W240" s="145"/>
    </row>
    <row ht="15" customHeight="1" r="241">
      <c r="A241" s="187"/>
      <c r="B241" s="171"/>
      <c r="C241" s="172"/>
      <c r="D241" s="81"/>
      <c r="E241" s="131"/>
      <c r="F241" s="132"/>
      <c r="G241" s="132"/>
      <c r="H241" s="133"/>
      <c r="I241" s="88"/>
      <c r="J241" s="88"/>
      <c r="K241" s="88"/>
      <c r="L241" s="88"/>
      <c r="M241" s="81"/>
      <c r="N241" s="133"/>
      <c r="O241" s="88"/>
      <c r="P241" s="88"/>
      <c r="Q241" s="88"/>
      <c r="R241" s="88"/>
      <c r="S241" s="81"/>
      <c r="T241" s="81"/>
      <c r="U241" s="81"/>
      <c r="V241" s="193"/>
      <c r="W241" s="145"/>
    </row>
    <row ht="15" customHeight="1" r="242">
      <c r="A242" s="187"/>
      <c r="B242" s="171"/>
      <c r="C242" s="81"/>
      <c r="D242" s="81"/>
      <c r="E242" s="131" t="str">
        <f>IF(AND(ISBLANK(G237),ISBLANK(G238),ISBLANK(G239)),"indiquer obligatoirement la période de l'évaluation finale","")</f>
        <v/>
      </c>
      <c r="F242" s="132"/>
      <c r="G242" s="132"/>
      <c r="H242" s="132"/>
      <c r="I242" s="81"/>
      <c r="J242" s="81"/>
      <c r="K242" s="81"/>
      <c r="L242" s="81"/>
      <c r="M242" s="81"/>
      <c r="N242" s="81"/>
      <c r="O242" s="81"/>
      <c r="P242" s="81"/>
      <c r="Q242" s="81"/>
      <c r="R242" s="81"/>
      <c r="S242" s="81"/>
      <c r="T242" s="81"/>
      <c r="U242" s="81"/>
      <c r="V242" s="193"/>
      <c r="W242" s="145"/>
    </row>
    <row ht="15" customHeight="1" r="243">
      <c r="A243" s="187"/>
      <c r="B243" s="194"/>
      <c r="C243" s="195"/>
      <c r="D243" s="195"/>
      <c r="E243" s="196"/>
      <c r="F243" s="196"/>
      <c r="G243" s="196"/>
      <c r="H243" s="196"/>
      <c r="I243" s="195"/>
      <c r="J243" s="195"/>
      <c r="K243" s="195"/>
      <c r="L243" s="195"/>
      <c r="M243" s="195"/>
      <c r="N243" s="195"/>
      <c r="O243" s="195"/>
      <c r="P243" s="195"/>
      <c r="Q243" s="195"/>
      <c r="R243" s="195"/>
      <c r="S243" s="195"/>
      <c r="T243" s="195"/>
      <c r="U243" s="195"/>
      <c r="V243" s="197"/>
      <c r="W243" s="347"/>
    </row>
    <row ht="20.100000000000001" customHeight="1" r="244">
      <c r="A244" s="198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347"/>
    </row>
    <row ht="15" customHeight="1" r="245">
      <c r="A245" s="176" t="s">
        <v>152</v>
      </c>
      <c r="B245" s="177"/>
      <c r="C245" s="177"/>
      <c r="D245" s="177"/>
      <c r="E245" s="177"/>
      <c r="F245" s="177"/>
      <c r="G245" s="177"/>
      <c r="H245" s="177"/>
      <c r="I245" s="177"/>
      <c r="J245" s="177"/>
      <c r="K245" s="177"/>
      <c r="L245" s="177"/>
      <c r="M245" s="177"/>
      <c r="N245" s="177"/>
      <c r="O245" s="177"/>
      <c r="P245" s="177"/>
      <c r="Q245" s="177"/>
      <c r="R245" s="177"/>
      <c r="S245" s="177"/>
      <c r="T245" s="177"/>
      <c r="U245" s="177"/>
      <c r="V245" s="178"/>
      <c r="W245" s="352"/>
    </row>
    <row ht="31.5" customHeight="1" r="246">
      <c r="A246" s="179"/>
      <c r="B246" s="148"/>
      <c r="C246" s="28"/>
      <c r="D246" s="28"/>
      <c r="E246" s="28"/>
      <c r="F246" s="28"/>
      <c r="G246" s="28"/>
      <c r="H246" s="29"/>
      <c r="I246" s="30" t="s">
        <v>12</v>
      </c>
      <c r="J246" s="30"/>
      <c r="K246" s="30"/>
      <c r="L246" s="31"/>
      <c r="M246" s="28"/>
      <c r="N246" s="28"/>
      <c r="O246" s="28"/>
      <c r="P246" s="28"/>
      <c r="Q246" s="28"/>
      <c r="R246" s="28"/>
      <c r="S246" s="28"/>
      <c r="T246" s="28"/>
      <c r="U246" s="28"/>
      <c r="V246" s="180"/>
      <c r="W246" s="145"/>
    </row>
    <row ht="27.600000000000001" customHeight="1" r="247">
      <c r="A247" s="179"/>
      <c r="B247" s="149"/>
      <c r="C247" s="36"/>
      <c r="D247" s="36"/>
      <c r="E247" s="37"/>
      <c r="F247" s="38" t="s">
        <v>14</v>
      </c>
      <c r="G247" s="38"/>
      <c r="H247" s="39"/>
      <c r="I247" s="40" t="s">
        <v>15</v>
      </c>
      <c r="J247" s="41"/>
      <c r="K247" s="42" t="s">
        <v>16</v>
      </c>
      <c r="L247" s="43"/>
      <c r="M247" s="44"/>
      <c r="N247" s="44"/>
      <c r="O247" s="45" t="s">
        <v>17</v>
      </c>
      <c r="P247" s="45"/>
      <c r="Q247" s="45"/>
      <c r="R247" s="45"/>
      <c r="S247" s="45"/>
      <c r="T247" s="45"/>
      <c r="U247" s="46"/>
      <c r="V247" s="181" t="s">
        <v>18</v>
      </c>
      <c r="W247" s="145"/>
    </row>
    <row ht="16.149999999999999" customHeight="1" r="248">
      <c r="A248" s="183" t="s">
        <v>153</v>
      </c>
      <c r="B248" s="151"/>
      <c r="C248" s="49" t="s">
        <v>19</v>
      </c>
      <c r="D248" s="50" t="s">
        <v>154</v>
      </c>
      <c r="E248" s="433" t="s">
        <v>27</v>
      </c>
      <c r="F248" s="69" t="s">
        <v>28</v>
      </c>
      <c r="G248" s="69"/>
      <c r="H248" s="53"/>
      <c r="I248" s="153"/>
      <c r="J248" s="55"/>
      <c r="K248" s="154"/>
      <c r="L248" s="57"/>
      <c r="M248" s="58"/>
      <c r="N248" s="59"/>
      <c r="O248" s="72" t="s">
        <v>28</v>
      </c>
      <c r="P248" s="72"/>
      <c r="Q248" s="72"/>
      <c r="R248" s="72"/>
      <c r="S248" s="72"/>
      <c r="T248" s="72"/>
      <c r="U248" s="61"/>
      <c r="V248" s="185" t="s">
        <v>24</v>
      </c>
      <c r="W248" s="145"/>
    </row>
    <row ht="30" customHeight="1" r="249">
      <c r="A249" s="183"/>
      <c r="B249" s="151"/>
      <c r="C249" s="49"/>
      <c r="D249" s="50"/>
      <c r="E249" s="433"/>
      <c r="F249" s="69"/>
      <c r="G249" s="69"/>
      <c r="H249" s="53"/>
      <c r="I249" s="153"/>
      <c r="J249" s="55"/>
      <c r="K249" s="154"/>
      <c r="L249" s="57"/>
      <c r="M249" s="58"/>
      <c r="N249" s="59"/>
      <c r="O249" s="72"/>
      <c r="P249" s="72"/>
      <c r="Q249" s="72"/>
      <c r="R249" s="72"/>
      <c r="S249" s="72"/>
      <c r="T249" s="72"/>
      <c r="U249" s="61"/>
      <c r="V249" s="185"/>
      <c r="W249" s="182"/>
    </row>
    <row ht="39.600000000000001" customHeight="1" r="250">
      <c r="A250" s="183"/>
      <c r="B250" s="151"/>
      <c r="C250" s="49"/>
      <c r="D250" s="308" t="s">
        <v>155</v>
      </c>
      <c r="E250" s="451" t="s">
        <v>156</v>
      </c>
      <c r="F250" s="184" t="s">
        <v>28</v>
      </c>
      <c r="G250" s="184"/>
      <c r="H250" s="53"/>
      <c r="I250" s="109">
        <v>0.5</v>
      </c>
      <c r="J250" s="55"/>
      <c r="K250" s="71">
        <f>I250*10</f>
        <v>5</v>
      </c>
      <c r="L250" s="57"/>
      <c r="M250" s="58"/>
      <c r="N250" s="59"/>
      <c r="O250" s="72" t="s">
        <v>28</v>
      </c>
      <c r="P250" s="72"/>
      <c r="Q250" s="72"/>
      <c r="R250" s="72"/>
      <c r="S250" s="72"/>
      <c r="T250" s="72"/>
      <c r="U250" s="61"/>
      <c r="V250" s="185"/>
      <c r="W250" s="182"/>
    </row>
    <row ht="22.5" customHeight="1" r="251">
      <c r="A251" s="186" t="s">
        <v>25</v>
      </c>
      <c r="B251" s="151"/>
      <c r="C251" s="49"/>
      <c r="D251" s="308"/>
      <c r="E251" s="451"/>
      <c r="F251" s="184"/>
      <c r="G251" s="184"/>
      <c r="H251" s="53"/>
      <c r="I251" s="109"/>
      <c r="J251" s="55"/>
      <c r="K251" s="71"/>
      <c r="L251" s="57"/>
      <c r="M251" s="58"/>
      <c r="N251" s="59"/>
      <c r="O251" s="72"/>
      <c r="P251" s="72"/>
      <c r="Q251" s="72"/>
      <c r="R251" s="72"/>
      <c r="S251" s="72"/>
      <c r="T251" s="72"/>
      <c r="U251" s="61"/>
      <c r="V251" s="185"/>
      <c r="W251" s="182"/>
    </row>
    <row ht="25.5" customHeight="1" r="252">
      <c r="A252" s="187" t="s">
        <v>157</v>
      </c>
      <c r="B252" s="151"/>
      <c r="C252" s="74"/>
      <c r="D252" s="74"/>
      <c r="E252" s="75"/>
      <c r="F252" s="75"/>
      <c r="G252" s="75"/>
      <c r="H252" s="76"/>
      <c r="I252" s="316"/>
      <c r="J252" s="78"/>
      <c r="K252" s="160"/>
      <c r="L252" s="80"/>
      <c r="M252" s="81"/>
      <c r="N252" s="81"/>
      <c r="O252" s="82"/>
      <c r="P252" s="82"/>
      <c r="Q252" s="82"/>
      <c r="R252" s="82"/>
      <c r="S252" s="82"/>
      <c r="T252" s="75"/>
      <c r="U252" s="83"/>
      <c r="V252" s="185"/>
      <c r="W252" s="182"/>
    </row>
    <row ht="22.5" customHeight="1" r="253">
      <c r="A253" s="187"/>
      <c r="B253" s="151"/>
      <c r="C253" s="84"/>
      <c r="D253" s="247"/>
      <c r="E253" s="85"/>
      <c r="F253" s="85"/>
      <c r="G253" s="85"/>
      <c r="H253" s="86"/>
      <c r="I253" s="318"/>
      <c r="J253" s="87"/>
      <c r="K253" s="164"/>
      <c r="L253" s="88"/>
      <c r="M253" s="81"/>
      <c r="N253" s="86"/>
      <c r="O253" s="30" t="s">
        <v>30</v>
      </c>
      <c r="P253" s="30"/>
      <c r="Q253" s="30"/>
      <c r="R253" s="30"/>
      <c r="S253" s="85"/>
      <c r="T253" s="85"/>
      <c r="U253" s="83"/>
      <c r="V253" s="185"/>
      <c r="W253" s="182"/>
    </row>
    <row ht="28.5" customHeight="1" r="254">
      <c r="A254" s="187"/>
      <c r="B254" s="151"/>
      <c r="C254" s="89"/>
      <c r="D254" s="89"/>
      <c r="E254" s="90"/>
      <c r="F254" s="38" t="s">
        <v>14</v>
      </c>
      <c r="G254" s="38" t="s">
        <v>31</v>
      </c>
      <c r="H254" s="91"/>
      <c r="I254" s="320"/>
      <c r="J254" s="93"/>
      <c r="K254" s="166"/>
      <c r="L254" s="95"/>
      <c r="M254" s="81"/>
      <c r="N254" s="96"/>
      <c r="O254" s="97" t="s">
        <v>15</v>
      </c>
      <c r="P254" s="41"/>
      <c r="Q254" s="98" t="s">
        <v>16</v>
      </c>
      <c r="R254" s="43"/>
      <c r="S254" s="81"/>
      <c r="T254" s="99" t="s">
        <v>17</v>
      </c>
      <c r="U254" s="83"/>
      <c r="V254" s="185"/>
      <c r="W254" s="182"/>
    </row>
    <row ht="33" customHeight="1" r="255">
      <c r="A255" s="187"/>
      <c r="B255" s="151"/>
      <c r="C255" s="49" t="s">
        <v>32</v>
      </c>
      <c r="D255" s="100" t="str">
        <f>D248</f>
        <v xml:space="preserve">Langue des médias</v>
      </c>
      <c r="E255" s="108" t="s">
        <v>114</v>
      </c>
      <c r="F255" s="101" t="s">
        <v>45</v>
      </c>
      <c r="G255" s="102" t="s">
        <v>33</v>
      </c>
      <c r="H255" s="53"/>
      <c r="I255" s="245">
        <v>0.5</v>
      </c>
      <c r="J255" s="55"/>
      <c r="K255" s="168">
        <f>I255*10</f>
        <v>5</v>
      </c>
      <c r="L255" s="57"/>
      <c r="M255" s="58"/>
      <c r="N255" s="39"/>
      <c r="O255" s="245">
        <v>1</v>
      </c>
      <c r="P255" s="55"/>
      <c r="Q255" s="168">
        <f>O255*10</f>
        <v>10</v>
      </c>
      <c r="R255" s="57"/>
      <c r="S255" s="59"/>
      <c r="T255" s="105" t="s">
        <v>28</v>
      </c>
      <c r="U255" s="61"/>
      <c r="V255" s="185"/>
      <c r="W255" s="182"/>
    </row>
    <row ht="34.149999999999999" customHeight="1" r="256">
      <c r="A256" s="187"/>
      <c r="B256" s="151"/>
      <c r="C256" s="49"/>
      <c r="D256" s="100" t="str">
        <f>D250</f>
        <v xml:space="preserve">Langue en cabines</v>
      </c>
      <c r="E256" s="101" t="s">
        <v>27</v>
      </c>
      <c r="F256" s="101" t="s">
        <v>28</v>
      </c>
      <c r="G256" s="102"/>
      <c r="H256" s="53"/>
      <c r="I256" s="109"/>
      <c r="J256" s="55"/>
      <c r="K256" s="111"/>
      <c r="L256" s="57"/>
      <c r="M256" s="58"/>
      <c r="N256" s="113"/>
      <c r="O256" s="109"/>
      <c r="P256" s="55"/>
      <c r="Q256" s="111"/>
      <c r="R256" s="57"/>
      <c r="S256" s="59"/>
      <c r="T256" s="190" t="s">
        <v>28</v>
      </c>
      <c r="U256" s="61"/>
      <c r="V256" s="185"/>
      <c r="W256" s="145"/>
    </row>
    <row ht="15" customHeight="1" r="257">
      <c r="A257" s="187"/>
      <c r="B257" s="169"/>
      <c r="C257" s="116"/>
      <c r="D257" s="116"/>
      <c r="E257" s="117" t="str">
        <f>IF(SUM(I248:I256)=1,"","le total des pourcentages est différent de 100")</f>
        <v/>
      </c>
      <c r="F257" s="118"/>
      <c r="G257" s="117"/>
      <c r="H257" s="119"/>
      <c r="I257" s="258">
        <f>IF(AND(I248&lt;=0.5,I249&lt;=0.5,I249&lt;=0.5,I250&lt;=0.5,I251&lt;=0.5,I255&lt;=0.5,I256&lt;=0.5)=TRUE(),SUM(I248:I256),"Erreur")</f>
        <v>1</v>
      </c>
      <c r="J257" s="78"/>
      <c r="K257" s="122">
        <f>IF(AND(K248&lt;=(SUM(K248:K256)/2),K249&lt;=(SUM(K248:K256)/2),K250&lt;=(SUM(K248:K256)/2),K251&lt;=(SUM(K248:K256)/2),K255&lt;=(SUM(K248:K256)/2),K256&lt;=(SUM(K248:K256)/2))=TRUE(),SUM(K248:K256),"Erreur")</f>
        <v>10</v>
      </c>
      <c r="L257" s="126"/>
      <c r="M257" s="127"/>
      <c r="N257" s="170"/>
      <c r="O257" s="120">
        <f>SUM(O255:O256)</f>
        <v>1</v>
      </c>
      <c r="P257" s="78"/>
      <c r="Q257" s="122">
        <f>SUM(Q255:Q256)</f>
        <v>10</v>
      </c>
      <c r="R257" s="126"/>
      <c r="S257" s="127"/>
      <c r="T257" s="128" t="str">
        <f>IF(SUM(O255:O256)=1,"","le total des pourcentages est différent de 100")</f>
        <v/>
      </c>
      <c r="U257" s="127"/>
      <c r="V257" s="191"/>
      <c r="W257" s="145"/>
    </row>
    <row ht="24" customHeight="1" r="258">
      <c r="A258" s="187"/>
      <c r="B258" s="171"/>
      <c r="C258" s="81"/>
      <c r="D258" s="172"/>
      <c r="E258" s="131" t="str">
        <f>IF(AND(I248&lt;=0.5,I249&lt;=0.5,I249&lt;=0.5,I250&lt;=0.5,I251&lt;=0.5,I255&lt;=0.5,I256&lt;=0.5)=TRUE(),"","il y a des épreuves qui dépassent les 50%")</f>
        <v/>
      </c>
      <c r="F258" s="132"/>
      <c r="G258" s="132"/>
      <c r="H258" s="133"/>
      <c r="I258" s="88"/>
      <c r="J258" s="88"/>
      <c r="K258" s="164"/>
      <c r="L258" s="88"/>
      <c r="M258" s="81"/>
      <c r="N258" s="133"/>
      <c r="O258" s="88"/>
      <c r="P258" s="88"/>
      <c r="Q258" s="88"/>
      <c r="R258" s="88"/>
      <c r="S258" s="81"/>
      <c r="T258" s="81"/>
      <c r="U258" s="81"/>
      <c r="V258" s="193"/>
      <c r="W258" s="145"/>
    </row>
    <row ht="24" customHeight="1" r="259">
      <c r="A259" s="187"/>
      <c r="B259" s="171"/>
      <c r="C259" s="81"/>
      <c r="D259" s="81"/>
      <c r="E259" s="131" t="str">
        <f>IF(AND(ISBLANK(G255),ISBLANK(G256)),"indiquer obligatoirement la période de l'évaluation finale","")</f>
        <v/>
      </c>
      <c r="F259" s="132"/>
      <c r="G259" s="132"/>
      <c r="H259" s="132"/>
      <c r="I259" s="81"/>
      <c r="J259" s="81"/>
      <c r="K259" s="81"/>
      <c r="L259" s="81"/>
      <c r="M259" s="81"/>
      <c r="N259" s="81"/>
      <c r="O259" s="81"/>
      <c r="P259" s="81"/>
      <c r="Q259" s="81"/>
      <c r="R259" s="81"/>
      <c r="S259" s="81"/>
      <c r="T259" s="81"/>
      <c r="U259" s="81"/>
      <c r="V259" s="193"/>
      <c r="W259" s="182"/>
    </row>
    <row ht="27.600000000000001" customHeight="1" r="260">
      <c r="A260" s="187"/>
      <c r="B260" s="194"/>
      <c r="C260" s="195"/>
      <c r="D260" s="195"/>
      <c r="E260" s="196"/>
      <c r="F260" s="196"/>
      <c r="G260" s="196"/>
      <c r="H260" s="196"/>
      <c r="I260" s="195"/>
      <c r="J260" s="195"/>
      <c r="K260" s="195"/>
      <c r="L260" s="195"/>
      <c r="M260" s="195"/>
      <c r="N260" s="195"/>
      <c r="O260" s="195"/>
      <c r="P260" s="195"/>
      <c r="Q260" s="195"/>
      <c r="R260" s="195"/>
      <c r="S260" s="195"/>
      <c r="T260" s="195"/>
      <c r="U260" s="195"/>
      <c r="V260" s="197"/>
      <c r="W260" s="182"/>
    </row>
    <row ht="15" customHeight="1" r="261">
      <c r="A261" s="198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25"/>
    </row>
    <row ht="13.5" customHeight="1" r="262">
      <c r="A262" s="176" t="s">
        <v>158</v>
      </c>
      <c r="B262" s="177"/>
      <c r="C262" s="177"/>
      <c r="D262" s="177"/>
      <c r="E262" s="177"/>
      <c r="F262" s="177"/>
      <c r="G262" s="177"/>
      <c r="H262" s="177"/>
      <c r="I262" s="177"/>
      <c r="J262" s="177"/>
      <c r="K262" s="177"/>
      <c r="L262" s="177"/>
      <c r="M262" s="177"/>
      <c r="N262" s="177"/>
      <c r="O262" s="177"/>
      <c r="P262" s="177"/>
      <c r="Q262" s="177"/>
      <c r="R262" s="177"/>
      <c r="S262" s="177"/>
      <c r="T262" s="177"/>
      <c r="U262" s="177"/>
      <c r="V262" s="178"/>
      <c r="W262" s="182"/>
    </row>
    <row ht="13.5" customHeight="1" r="263">
      <c r="A263" s="179"/>
      <c r="B263" s="148"/>
      <c r="C263" s="28"/>
      <c r="D263" s="28"/>
      <c r="E263" s="28"/>
      <c r="F263" s="28"/>
      <c r="G263" s="28"/>
      <c r="H263" s="29"/>
      <c r="I263" s="203"/>
      <c r="J263" s="203"/>
      <c r="K263" s="203"/>
      <c r="L263" s="31"/>
      <c r="M263" s="28"/>
      <c r="N263" s="28"/>
      <c r="O263" s="28"/>
      <c r="P263" s="28"/>
      <c r="Q263" s="28"/>
      <c r="R263" s="28"/>
      <c r="S263" s="28"/>
      <c r="T263" s="28"/>
      <c r="U263" s="28"/>
      <c r="V263" s="180"/>
      <c r="W263" s="182"/>
    </row>
    <row ht="31.899999999999999" customHeight="1" r="264">
      <c r="A264" s="179"/>
      <c r="B264" s="149"/>
      <c r="C264" s="36"/>
      <c r="D264" s="36"/>
      <c r="E264" s="37"/>
      <c r="F264" s="38" t="s">
        <v>14</v>
      </c>
      <c r="G264" s="38"/>
      <c r="H264" s="39"/>
      <c r="I264" s="40" t="s">
        <v>15</v>
      </c>
      <c r="J264" s="41"/>
      <c r="K264" s="42" t="s">
        <v>16</v>
      </c>
      <c r="L264" s="43"/>
      <c r="M264" s="44"/>
      <c r="N264" s="44"/>
      <c r="O264" s="45" t="s">
        <v>17</v>
      </c>
      <c r="P264" s="45"/>
      <c r="Q264" s="45"/>
      <c r="R264" s="45"/>
      <c r="S264" s="45"/>
      <c r="T264" s="45"/>
      <c r="U264" s="46"/>
      <c r="V264" s="181" t="s">
        <v>18</v>
      </c>
      <c r="W264" s="182"/>
    </row>
    <row ht="37.149999999999999" customHeight="1" r="265">
      <c r="A265" s="183" t="s">
        <v>159</v>
      </c>
      <c r="B265" s="151"/>
      <c r="C265" s="49" t="s">
        <v>19</v>
      </c>
      <c r="D265" s="50" t="s">
        <v>160</v>
      </c>
      <c r="E265" s="51" t="s">
        <v>161</v>
      </c>
      <c r="F265" s="452" t="s">
        <v>28</v>
      </c>
      <c r="G265" s="452"/>
      <c r="H265" s="53"/>
      <c r="I265" s="209">
        <v>0.25</v>
      </c>
      <c r="J265" s="110"/>
      <c r="K265" s="210">
        <f>I265*10</f>
        <v>2.5</v>
      </c>
      <c r="L265" s="57"/>
      <c r="M265" s="58"/>
      <c r="N265" s="59"/>
      <c r="O265" s="105" t="s">
        <v>28</v>
      </c>
      <c r="P265" s="105"/>
      <c r="Q265" s="105"/>
      <c r="R265" s="105"/>
      <c r="S265" s="105"/>
      <c r="T265" s="105"/>
      <c r="U265" s="61"/>
      <c r="V265" s="185" t="s">
        <v>61</v>
      </c>
      <c r="W265" s="182"/>
    </row>
    <row ht="26.649999999999999" customHeight="1" r="266">
      <c r="A266" s="183"/>
      <c r="B266" s="151"/>
      <c r="C266" s="49"/>
      <c r="D266" s="50"/>
      <c r="E266" s="51"/>
      <c r="F266" s="452"/>
      <c r="G266" s="452"/>
      <c r="H266" s="53"/>
      <c r="I266" s="209"/>
      <c r="J266" s="110"/>
      <c r="K266" s="210"/>
      <c r="L266" s="57"/>
      <c r="M266" s="58"/>
      <c r="N266" s="59"/>
      <c r="O266" s="105"/>
      <c r="P266" s="105"/>
      <c r="Q266" s="105"/>
      <c r="R266" s="105"/>
      <c r="S266" s="105"/>
      <c r="T266" s="105"/>
      <c r="U266" s="61"/>
      <c r="V266" s="185"/>
      <c r="W266" s="182"/>
    </row>
    <row ht="16.899999999999999" customHeight="1" r="267">
      <c r="A267" s="183"/>
      <c r="B267" s="151"/>
      <c r="C267" s="49"/>
      <c r="D267" s="50"/>
      <c r="E267" s="63" t="s">
        <v>162</v>
      </c>
      <c r="F267" s="453" t="s">
        <v>28</v>
      </c>
      <c r="G267" s="453"/>
      <c r="H267" s="53"/>
      <c r="I267" s="454">
        <v>0.25</v>
      </c>
      <c r="J267" s="110"/>
      <c r="K267" s="455">
        <v>2.5</v>
      </c>
      <c r="L267" s="57"/>
      <c r="M267" s="58"/>
      <c r="N267" s="59"/>
      <c r="O267" s="311" t="s">
        <v>28</v>
      </c>
      <c r="P267" s="311"/>
      <c r="Q267" s="311"/>
      <c r="R267" s="311"/>
      <c r="S267" s="311"/>
      <c r="T267" s="311"/>
      <c r="U267" s="61"/>
      <c r="V267" s="185"/>
      <c r="W267" s="182"/>
    </row>
    <row ht="39" customHeight="1" r="268">
      <c r="A268" s="186" t="s">
        <v>25</v>
      </c>
      <c r="B268" s="151"/>
      <c r="C268" s="49"/>
      <c r="D268" s="50"/>
      <c r="E268" s="63"/>
      <c r="F268" s="453"/>
      <c r="G268" s="453"/>
      <c r="H268" s="53"/>
      <c r="I268" s="454"/>
      <c r="J268" s="110"/>
      <c r="K268" s="455"/>
      <c r="L268" s="57"/>
      <c r="M268" s="58"/>
      <c r="N268" s="59"/>
      <c r="O268" s="311"/>
      <c r="P268" s="311"/>
      <c r="Q268" s="311"/>
      <c r="R268" s="311"/>
      <c r="S268" s="311"/>
      <c r="T268" s="311"/>
      <c r="U268" s="61"/>
      <c r="V268" s="185"/>
      <c r="W268" s="145"/>
    </row>
    <row ht="15" customHeight="1" r="269">
      <c r="A269" s="456" t="s">
        <v>163</v>
      </c>
      <c r="B269" s="151"/>
      <c r="C269" s="74"/>
      <c r="D269" s="74"/>
      <c r="E269" s="75"/>
      <c r="F269" s="75"/>
      <c r="G269" s="75"/>
      <c r="H269" s="76"/>
      <c r="I269" s="159"/>
      <c r="J269" s="121"/>
      <c r="K269" s="160"/>
      <c r="L269" s="80"/>
      <c r="M269" s="81"/>
      <c r="N269" s="81"/>
      <c r="O269" s="82"/>
      <c r="P269" s="82"/>
      <c r="Q269" s="82"/>
      <c r="R269" s="82"/>
      <c r="S269" s="82"/>
      <c r="T269" s="75"/>
      <c r="U269" s="83"/>
      <c r="V269" s="185"/>
      <c r="W269" s="145"/>
    </row>
    <row ht="15" customHeight="1" r="270">
      <c r="A270" s="456"/>
      <c r="B270" s="151"/>
      <c r="C270" s="84"/>
      <c r="D270" s="84"/>
      <c r="E270" s="85"/>
      <c r="F270" s="85"/>
      <c r="G270" s="85"/>
      <c r="H270" s="86"/>
      <c r="I270" s="163"/>
      <c r="J270" s="163"/>
      <c r="K270" s="164"/>
      <c r="L270" s="88"/>
      <c r="M270" s="81"/>
      <c r="N270" s="81"/>
      <c r="O270" s="81"/>
      <c r="P270" s="81"/>
      <c r="Q270" s="81"/>
      <c r="R270" s="81"/>
      <c r="S270" s="81"/>
      <c r="T270" s="85"/>
      <c r="U270" s="83"/>
      <c r="V270" s="185"/>
      <c r="W270" s="145"/>
    </row>
    <row ht="15" customHeight="1" r="271">
      <c r="A271" s="456"/>
      <c r="B271" s="151"/>
      <c r="C271" s="84"/>
      <c r="D271" s="84"/>
      <c r="E271" s="85"/>
      <c r="F271" s="85"/>
      <c r="G271" s="85"/>
      <c r="H271" s="86"/>
      <c r="I271" s="163"/>
      <c r="J271" s="163"/>
      <c r="K271" s="164"/>
      <c r="L271" s="88"/>
      <c r="M271" s="81"/>
      <c r="N271" s="81"/>
      <c r="O271" s="82"/>
      <c r="P271" s="82"/>
      <c r="Q271" s="82"/>
      <c r="R271" s="82"/>
      <c r="S271" s="283"/>
      <c r="T271" s="283"/>
      <c r="U271" s="83"/>
      <c r="V271" s="185"/>
      <c r="W271" s="145"/>
    </row>
    <row ht="13.5" customHeight="1" r="272">
      <c r="A272" s="456"/>
      <c r="B272" s="151"/>
      <c r="C272" s="84"/>
      <c r="D272" s="84"/>
      <c r="E272" s="85"/>
      <c r="F272" s="85"/>
      <c r="G272" s="85"/>
      <c r="H272" s="86"/>
      <c r="I272" s="163"/>
      <c r="J272" s="163"/>
      <c r="K272" s="164"/>
      <c r="L272" s="88"/>
      <c r="M272" s="81"/>
      <c r="N272" s="85"/>
      <c r="O272" s="357" t="s">
        <v>30</v>
      </c>
      <c r="P272" s="357"/>
      <c r="Q272" s="357"/>
      <c r="R272" s="357"/>
      <c r="S272" s="283"/>
      <c r="T272" s="283"/>
      <c r="U272" s="83"/>
      <c r="V272" s="185"/>
      <c r="W272" s="145"/>
    </row>
    <row ht="27" customHeight="1" r="273">
      <c r="A273" s="456"/>
      <c r="B273" s="151"/>
      <c r="C273" s="89"/>
      <c r="D273" s="89"/>
      <c r="E273" s="90"/>
      <c r="F273" s="38" t="s">
        <v>14</v>
      </c>
      <c r="G273" s="38" t="s">
        <v>31</v>
      </c>
      <c r="H273" s="91"/>
      <c r="I273" s="165"/>
      <c r="J273" s="346"/>
      <c r="K273" s="166"/>
      <c r="L273" s="93"/>
      <c r="M273" s="81"/>
      <c r="N273" s="85"/>
      <c r="O273" s="97" t="s">
        <v>15</v>
      </c>
      <c r="P273" s="292"/>
      <c r="Q273" s="98" t="s">
        <v>16</v>
      </c>
      <c r="R273" s="293"/>
      <c r="S273" s="283"/>
      <c r="T273" s="99" t="s">
        <v>17</v>
      </c>
      <c r="U273" s="83"/>
      <c r="V273" s="185"/>
      <c r="W273" s="182"/>
    </row>
    <row ht="37.899999999999999" customHeight="1" r="274">
      <c r="A274" s="456"/>
      <c r="B274" s="151"/>
      <c r="C274" s="49" t="s">
        <v>54</v>
      </c>
      <c r="D274" s="49"/>
      <c r="E274" s="107" t="s">
        <v>164</v>
      </c>
      <c r="F274" s="101" t="s">
        <v>165</v>
      </c>
      <c r="G274" s="102" t="s">
        <v>33</v>
      </c>
      <c r="H274" s="53"/>
      <c r="I274" s="167">
        <v>0.5</v>
      </c>
      <c r="J274" s="110"/>
      <c r="K274" s="168">
        <f>I274*10</f>
        <v>5</v>
      </c>
      <c r="L274" s="57"/>
      <c r="M274" s="58"/>
      <c r="N274" s="85"/>
      <c r="O274" s="245">
        <v>1</v>
      </c>
      <c r="P274" s="110"/>
      <c r="Q274" s="168">
        <f>O274*10</f>
        <v>10</v>
      </c>
      <c r="R274" s="112"/>
      <c r="S274" s="271"/>
      <c r="T274" s="427"/>
      <c r="U274" s="442"/>
      <c r="V274" s="185"/>
      <c r="W274" s="182"/>
    </row>
    <row ht="13.9" customHeight="1" r="275">
      <c r="A275" s="456"/>
      <c r="B275" s="169"/>
      <c r="C275" s="116"/>
      <c r="D275" s="116"/>
      <c r="E275" s="117" t="str">
        <f>IF(SUM(I265:I274)=1,"","le total des pourcentages est différent de 100")</f>
        <v/>
      </c>
      <c r="F275" s="118"/>
      <c r="G275" s="118"/>
      <c r="H275" s="119"/>
      <c r="I275" s="120">
        <f>I265+I267+I274</f>
        <v>1</v>
      </c>
      <c r="J275" s="121"/>
      <c r="K275" s="122">
        <f>IF(AND(K265&lt;=(SUM(K265:K274)/2),K266&lt;=(SUM(K265:K274)/2),K267&lt;=(SUM(K265:K274)/2),K267&lt;=(SUM(K265:K274)/2),K274&lt;=(SUM(K265:K274)/2))=TRUE(),SUM(K265:K274),"Erreur")</f>
        <v>10</v>
      </c>
      <c r="L275" s="126"/>
      <c r="M275" s="127"/>
      <c r="N275" s="85"/>
      <c r="O275" s="258">
        <f>SUM(O274:O274)</f>
        <v>1</v>
      </c>
      <c r="P275" s="259"/>
      <c r="Q275" s="260">
        <f>SUM(Q274:Q274)</f>
        <v>10</v>
      </c>
      <c r="R275" s="126"/>
      <c r="S275" s="127"/>
      <c r="T275" s="128" t="str">
        <f>IF(SUM(O274:O274)=1,"","le total des pourcentages est différent de 100")</f>
        <v/>
      </c>
      <c r="U275" s="127"/>
      <c r="V275" s="191"/>
      <c r="W275" s="182"/>
    </row>
    <row ht="23.649999999999999" customHeight="1" r="276">
      <c r="A276" s="456"/>
      <c r="B276" s="171"/>
      <c r="C276" s="81"/>
      <c r="D276" s="81"/>
      <c r="E276" s="131" t="str">
        <f>IF(AND(I265&lt;=0.5,I266&lt;=0.5,I267&lt;=0.5,I268&lt;=0.5,I274&lt;=0.5)=TRUE(),"","il y a des épreuves qui dépassent les 50%")</f>
        <v/>
      </c>
      <c r="F276" s="132"/>
      <c r="G276" s="132"/>
      <c r="H276" s="133"/>
      <c r="I276" s="88"/>
      <c r="J276" s="88"/>
      <c r="K276" s="88"/>
      <c r="L276" s="88"/>
      <c r="M276" s="81"/>
      <c r="N276" s="85"/>
      <c r="O276" s="304"/>
      <c r="P276" s="304"/>
      <c r="Q276" s="304"/>
      <c r="R276" s="304"/>
      <c r="S276" s="195"/>
      <c r="T276" s="195"/>
      <c r="U276" s="81"/>
      <c r="V276" s="193"/>
      <c r="W276" s="192"/>
    </row>
    <row ht="27" customHeight="1" r="277">
      <c r="A277" s="187"/>
      <c r="B277" s="194"/>
      <c r="C277" s="195"/>
      <c r="D277" s="195"/>
      <c r="E277" s="196"/>
      <c r="F277" s="196"/>
      <c r="G277" s="196"/>
      <c r="H277" s="196"/>
      <c r="I277" s="195"/>
      <c r="J277" s="195"/>
      <c r="K277" s="195"/>
      <c r="L277" s="195"/>
      <c r="M277" s="195"/>
      <c r="N277" s="195"/>
      <c r="O277" s="195"/>
      <c r="P277" s="195"/>
      <c r="Q277" s="195"/>
      <c r="R277" s="195"/>
      <c r="S277" s="195"/>
      <c r="T277" s="195"/>
      <c r="U277" s="195"/>
      <c r="V277" s="197"/>
      <c r="W277" s="347"/>
    </row>
    <row ht="32.25" customHeight="1" r="278">
      <c r="A278" s="198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145"/>
    </row>
    <row ht="24" customHeight="1" r="279">
      <c r="A279" s="176" t="s">
        <v>166</v>
      </c>
      <c r="B279" s="177"/>
      <c r="C279" s="177"/>
      <c r="D279" s="177"/>
      <c r="E279" s="177"/>
      <c r="F279" s="177"/>
      <c r="G279" s="177"/>
      <c r="H279" s="177"/>
      <c r="I279" s="177"/>
      <c r="J279" s="177"/>
      <c r="K279" s="177"/>
      <c r="L279" s="177"/>
      <c r="M279" s="177"/>
      <c r="N279" s="177"/>
      <c r="O279" s="177"/>
      <c r="P279" s="177"/>
      <c r="Q279" s="177"/>
      <c r="R279" s="177"/>
      <c r="S279" s="177"/>
      <c r="T279" s="177"/>
      <c r="U279" s="177"/>
      <c r="V279" s="178"/>
      <c r="W279" s="352"/>
    </row>
    <row ht="23.649999999999999" customHeight="1" r="280">
      <c r="A280" s="307"/>
      <c r="B280" s="148"/>
      <c r="C280" s="28"/>
      <c r="D280" s="28"/>
      <c r="E280" s="28"/>
      <c r="F280" s="28"/>
      <c r="G280" s="28"/>
      <c r="H280" s="29"/>
      <c r="I280" s="30" t="s">
        <v>12</v>
      </c>
      <c r="J280" s="30"/>
      <c r="K280" s="30"/>
      <c r="L280" s="31"/>
      <c r="M280" s="28"/>
      <c r="N280" s="28"/>
      <c r="O280" s="28"/>
      <c r="P280" s="28"/>
      <c r="Q280" s="28"/>
      <c r="R280" s="28"/>
      <c r="S280" s="28"/>
      <c r="T280" s="28"/>
      <c r="U280" s="28"/>
      <c r="V280" s="180"/>
      <c r="W280" s="145"/>
    </row>
    <row ht="31.149999999999999" customHeight="1" r="281">
      <c r="A281" s="307"/>
      <c r="B281" s="149"/>
      <c r="C281" s="36"/>
      <c r="D281" s="36"/>
      <c r="E281" s="37"/>
      <c r="F281" s="38" t="s">
        <v>14</v>
      </c>
      <c r="G281" s="38"/>
      <c r="H281" s="39"/>
      <c r="I281" s="97" t="s">
        <v>15</v>
      </c>
      <c r="J281" s="41"/>
      <c r="K281" s="42" t="s">
        <v>16</v>
      </c>
      <c r="L281" s="43"/>
      <c r="M281" s="44"/>
      <c r="N281" s="44"/>
      <c r="O281" s="45" t="s">
        <v>17</v>
      </c>
      <c r="P281" s="45"/>
      <c r="Q281" s="45"/>
      <c r="R281" s="45"/>
      <c r="S281" s="45"/>
      <c r="T281" s="45"/>
      <c r="U281" s="46"/>
      <c r="V281" s="181" t="s">
        <v>18</v>
      </c>
      <c r="W281" s="145"/>
    </row>
    <row ht="15" customHeight="1" r="282">
      <c r="A282" s="183" t="s">
        <v>167</v>
      </c>
      <c r="B282" s="151"/>
      <c r="C282" s="49" t="s">
        <v>19</v>
      </c>
      <c r="D282" s="50" t="s">
        <v>168</v>
      </c>
      <c r="E282" s="268" t="s">
        <v>27</v>
      </c>
      <c r="F282" s="69" t="s">
        <v>28</v>
      </c>
      <c r="G282" s="69"/>
      <c r="H282" s="53"/>
      <c r="I282" s="245"/>
      <c r="J282" s="55"/>
      <c r="K282" s="154"/>
      <c r="L282" s="57"/>
      <c r="M282" s="58"/>
      <c r="N282" s="59"/>
      <c r="O282" s="72" t="s">
        <v>28</v>
      </c>
      <c r="P282" s="72"/>
      <c r="Q282" s="72"/>
      <c r="R282" s="72"/>
      <c r="S282" s="72"/>
      <c r="T282" s="72"/>
      <c r="U282" s="61"/>
      <c r="V282" s="185" t="s">
        <v>24</v>
      </c>
      <c r="W282" s="145"/>
    </row>
    <row ht="30" customHeight="1" r="283">
      <c r="A283" s="183"/>
      <c r="B283" s="151"/>
      <c r="C283" s="49"/>
      <c r="D283" s="50"/>
      <c r="E283" s="268"/>
      <c r="F283" s="69"/>
      <c r="G283" s="69"/>
      <c r="H283" s="53"/>
      <c r="I283" s="245"/>
      <c r="J283" s="55"/>
      <c r="K283" s="154"/>
      <c r="L283" s="57"/>
      <c r="M283" s="58"/>
      <c r="N283" s="59"/>
      <c r="O283" s="72"/>
      <c r="P283" s="72"/>
      <c r="Q283" s="72"/>
      <c r="R283" s="72"/>
      <c r="S283" s="72"/>
      <c r="T283" s="72"/>
      <c r="U283" s="61"/>
      <c r="V283" s="185"/>
      <c r="W283" s="182"/>
    </row>
    <row ht="15" customHeight="1" r="284">
      <c r="A284" s="183"/>
      <c r="B284" s="151"/>
      <c r="C284" s="49"/>
      <c r="D284" s="50" t="s">
        <v>169</v>
      </c>
      <c r="E284" s="268" t="s">
        <v>170</v>
      </c>
      <c r="F284" s="250" t="s">
        <v>171</v>
      </c>
      <c r="G284" s="250"/>
      <c r="H284" s="53"/>
      <c r="I284" s="269">
        <v>0.25</v>
      </c>
      <c r="J284" s="55"/>
      <c r="K284" s="251">
        <f>I284*10</f>
        <v>2.5</v>
      </c>
      <c r="L284" s="57"/>
      <c r="M284" s="58"/>
      <c r="N284" s="59"/>
      <c r="O284" s="105" t="s">
        <v>28</v>
      </c>
      <c r="P284" s="105"/>
      <c r="Q284" s="105"/>
      <c r="R284" s="105"/>
      <c r="S284" s="105"/>
      <c r="T284" s="105"/>
      <c r="U284" s="61"/>
      <c r="V284" s="185"/>
      <c r="W284" s="182"/>
    </row>
    <row ht="33" customHeight="1" r="285">
      <c r="A285" s="183"/>
      <c r="B285" s="151"/>
      <c r="C285" s="49"/>
      <c r="D285" s="50"/>
      <c r="E285" s="268"/>
      <c r="F285" s="250"/>
      <c r="G285" s="250"/>
      <c r="H285" s="53"/>
      <c r="I285" s="269"/>
      <c r="J285" s="55"/>
      <c r="K285" s="251"/>
      <c r="L285" s="57"/>
      <c r="M285" s="58"/>
      <c r="N285" s="59"/>
      <c r="O285" s="105"/>
      <c r="P285" s="105"/>
      <c r="Q285" s="105"/>
      <c r="R285" s="105"/>
      <c r="S285" s="105"/>
      <c r="T285" s="105"/>
      <c r="U285" s="61"/>
      <c r="V285" s="185"/>
      <c r="W285" s="182"/>
    </row>
    <row ht="30" customHeight="1" r="286">
      <c r="A286" s="183"/>
      <c r="B286" s="151"/>
      <c r="C286" s="49"/>
      <c r="D286" s="50" t="s">
        <v>126</v>
      </c>
      <c r="E286" s="268" t="s">
        <v>172</v>
      </c>
      <c r="F286" s="69" t="s">
        <v>45</v>
      </c>
      <c r="G286" s="69"/>
      <c r="H286" s="53"/>
      <c r="I286" s="457">
        <v>0.25</v>
      </c>
      <c r="J286" s="55"/>
      <c r="K286" s="458">
        <f>I286*10</f>
        <v>2.5</v>
      </c>
      <c r="L286" s="57"/>
      <c r="M286" s="58"/>
      <c r="N286" s="59"/>
      <c r="O286" s="311" t="s">
        <v>28</v>
      </c>
      <c r="P286" s="311"/>
      <c r="Q286" s="311"/>
      <c r="R286" s="311"/>
      <c r="S286" s="311"/>
      <c r="T286" s="311"/>
      <c r="U286" s="61"/>
      <c r="V286" s="185"/>
      <c r="W286" s="182"/>
    </row>
    <row ht="12" customHeight="1" r="287">
      <c r="A287" s="186" t="s">
        <v>25</v>
      </c>
      <c r="B287" s="151"/>
      <c r="C287" s="49"/>
      <c r="D287" s="50"/>
      <c r="E287" s="268"/>
      <c r="F287" s="69"/>
      <c r="G287" s="69"/>
      <c r="H287" s="53"/>
      <c r="I287" s="457"/>
      <c r="J287" s="55"/>
      <c r="K287" s="458"/>
      <c r="L287" s="57"/>
      <c r="M287" s="58"/>
      <c r="N287" s="59"/>
      <c r="O287" s="311"/>
      <c r="P287" s="311"/>
      <c r="Q287" s="311"/>
      <c r="R287" s="311"/>
      <c r="S287" s="311"/>
      <c r="T287" s="311"/>
      <c r="U287" s="61"/>
      <c r="V287" s="185"/>
      <c r="W287" s="182"/>
    </row>
    <row ht="17.100000000000001" customHeight="1" r="288">
      <c r="A288" s="187" t="s">
        <v>173</v>
      </c>
      <c r="B288" s="151"/>
      <c r="C288" s="74"/>
      <c r="D288" s="74"/>
      <c r="E288" s="75"/>
      <c r="F288" s="75"/>
      <c r="G288" s="75"/>
      <c r="H288" s="76"/>
      <c r="I288" s="77"/>
      <c r="J288" s="78"/>
      <c r="K288" s="79"/>
      <c r="L288" s="80"/>
      <c r="M288" s="81"/>
      <c r="N288" s="81"/>
      <c r="O288" s="82"/>
      <c r="P288" s="82"/>
      <c r="Q288" s="82"/>
      <c r="R288" s="82"/>
      <c r="S288" s="82"/>
      <c r="T288" s="75"/>
      <c r="U288" s="83"/>
      <c r="V288" s="185"/>
      <c r="W288" s="182"/>
    </row>
    <row ht="19.149999999999999" customHeight="1" r="289">
      <c r="A289" s="187"/>
      <c r="B289" s="151"/>
      <c r="C289" s="84"/>
      <c r="D289" s="247"/>
      <c r="E289" s="85"/>
      <c r="F289" s="85"/>
      <c r="G289" s="85"/>
      <c r="H289" s="86"/>
      <c r="I289" s="87"/>
      <c r="J289" s="87"/>
      <c r="K289" s="88"/>
      <c r="L289" s="88"/>
      <c r="M289" s="81"/>
      <c r="N289" s="86"/>
      <c r="O289" s="30" t="s">
        <v>30</v>
      </c>
      <c r="P289" s="30"/>
      <c r="Q289" s="30"/>
      <c r="R289" s="30"/>
      <c r="S289" s="85"/>
      <c r="T289" s="85"/>
      <c r="U289" s="83"/>
      <c r="V289" s="185"/>
      <c r="W289" s="182"/>
    </row>
    <row ht="29.649999999999999" customHeight="1" r="290">
      <c r="A290" s="187"/>
      <c r="B290" s="151"/>
      <c r="C290" s="89"/>
      <c r="D290" s="89"/>
      <c r="E290" s="90"/>
      <c r="F290" s="38" t="s">
        <v>14</v>
      </c>
      <c r="G290" s="38" t="s">
        <v>31</v>
      </c>
      <c r="H290" s="91"/>
      <c r="I290" s="92"/>
      <c r="J290" s="93"/>
      <c r="K290" s="94"/>
      <c r="L290" s="95"/>
      <c r="M290" s="81"/>
      <c r="N290" s="39"/>
      <c r="O290" s="97" t="s">
        <v>15</v>
      </c>
      <c r="P290" s="41"/>
      <c r="Q290" s="98" t="s">
        <v>16</v>
      </c>
      <c r="R290" s="43"/>
      <c r="S290" s="81"/>
      <c r="T290" s="99" t="s">
        <v>17</v>
      </c>
      <c r="U290" s="83"/>
      <c r="V290" s="185"/>
      <c r="W290" s="145"/>
    </row>
    <row ht="35.25" customHeight="1" r="291">
      <c r="A291" s="187"/>
      <c r="B291" s="151"/>
      <c r="C291" s="49" t="s">
        <v>32</v>
      </c>
      <c r="D291" s="100" t="str">
        <f>D282</f>
        <v>Rédaction</v>
      </c>
      <c r="E291" s="108" t="s">
        <v>174</v>
      </c>
      <c r="F291" s="101" t="s">
        <v>45</v>
      </c>
      <c r="G291" s="102" t="s">
        <v>46</v>
      </c>
      <c r="H291" s="444"/>
      <c r="I291" s="245">
        <v>0.25</v>
      </c>
      <c r="J291" s="252"/>
      <c r="K291" s="168">
        <f>I291*10</f>
        <v>2.5</v>
      </c>
      <c r="L291" s="112"/>
      <c r="M291" s="84"/>
      <c r="N291" s="445"/>
      <c r="O291" s="245">
        <v>0.5</v>
      </c>
      <c r="P291" s="252"/>
      <c r="Q291" s="168">
        <f>O291*10</f>
        <v>5</v>
      </c>
      <c r="R291" s="57"/>
      <c r="S291" s="59"/>
      <c r="T291" s="105" t="s">
        <v>28</v>
      </c>
      <c r="U291" s="61"/>
      <c r="V291" s="185"/>
      <c r="W291" s="145"/>
    </row>
    <row ht="33" customHeight="1" r="292">
      <c r="A292" s="187"/>
      <c r="B292" s="151"/>
      <c r="C292" s="49"/>
      <c r="D292" s="100" t="str">
        <f>D284</f>
        <v>Compréhension</v>
      </c>
      <c r="E292" s="108" t="s">
        <v>27</v>
      </c>
      <c r="F292" s="101" t="s">
        <v>28</v>
      </c>
      <c r="G292" s="102"/>
      <c r="H292" s="444"/>
      <c r="I292" s="153"/>
      <c r="J292" s="252"/>
      <c r="K292" s="111"/>
      <c r="L292" s="112"/>
      <c r="M292" s="84"/>
      <c r="N292" s="445"/>
      <c r="O292" s="153"/>
      <c r="P292" s="252"/>
      <c r="Q292" s="111"/>
      <c r="R292" s="57"/>
      <c r="S292" s="59"/>
      <c r="T292" s="329" t="s">
        <v>28</v>
      </c>
      <c r="U292" s="61"/>
      <c r="V292" s="185"/>
      <c r="W292" s="145"/>
    </row>
    <row ht="36.75" customHeight="1" r="293">
      <c r="A293" s="187"/>
      <c r="B293" s="151"/>
      <c r="C293" s="49"/>
      <c r="D293" s="100" t="str">
        <f>D286</f>
        <v xml:space="preserve">Etude de textes</v>
      </c>
      <c r="E293" s="108" t="s">
        <v>175</v>
      </c>
      <c r="F293" s="101" t="s">
        <v>176</v>
      </c>
      <c r="G293" s="102" t="s">
        <v>46</v>
      </c>
      <c r="H293" s="444"/>
      <c r="I293" s="109">
        <v>0.25</v>
      </c>
      <c r="J293" s="252"/>
      <c r="K293" s="111">
        <f>I293*10</f>
        <v>2.5</v>
      </c>
      <c r="L293" s="112"/>
      <c r="M293" s="84"/>
      <c r="N293" s="445"/>
      <c r="O293" s="109">
        <v>0.5</v>
      </c>
      <c r="P293" s="252"/>
      <c r="Q293" s="111">
        <f>O293*10</f>
        <v>5</v>
      </c>
      <c r="R293" s="57"/>
      <c r="S293" s="59"/>
      <c r="T293" s="190" t="s">
        <v>28</v>
      </c>
      <c r="U293" s="61"/>
      <c r="V293" s="185"/>
      <c r="W293" s="182"/>
    </row>
    <row ht="15" customHeight="1" r="294">
      <c r="A294" s="187"/>
      <c r="B294" s="169"/>
      <c r="C294" s="116"/>
      <c r="D294" s="116"/>
      <c r="E294" s="448" t="str">
        <f>IF(SUM(I282:I293)=1,"","le total des pourcentages est différent de 100")</f>
        <v/>
      </c>
      <c r="F294" s="449"/>
      <c r="G294" s="449"/>
      <c r="H294" s="450"/>
      <c r="I294" s="258">
        <f>I284+I286+I291+I293</f>
        <v>1</v>
      </c>
      <c r="J294" s="259"/>
      <c r="K294" s="260">
        <f>K284+K286+K291+K293</f>
        <v>10</v>
      </c>
      <c r="L294" s="261"/>
      <c r="M294" s="262"/>
      <c r="N294" s="450"/>
      <c r="O294" s="258">
        <f>SUM(O291:O293)</f>
        <v>1</v>
      </c>
      <c r="P294" s="259"/>
      <c r="Q294" s="260">
        <f>SUM(Q291:Q293)</f>
        <v>10</v>
      </c>
      <c r="R294" s="126"/>
      <c r="S294" s="127"/>
      <c r="T294" s="128" t="str">
        <f>IF(SUM(O291:O293)=1,"","le total des pourcentages est différent de 100")</f>
        <v/>
      </c>
      <c r="U294" s="127"/>
      <c r="V294" s="191"/>
      <c r="W294" s="182"/>
    </row>
    <row ht="24" customHeight="1" r="295">
      <c r="A295" s="187"/>
      <c r="B295" s="171"/>
      <c r="C295" s="172"/>
      <c r="D295" s="172"/>
      <c r="E295" s="131"/>
      <c r="F295" s="132"/>
      <c r="G295" s="132"/>
      <c r="H295" s="133"/>
      <c r="I295" s="88"/>
      <c r="J295" s="88"/>
      <c r="K295" s="88"/>
      <c r="L295" s="88"/>
      <c r="M295" s="81"/>
      <c r="N295" s="133"/>
      <c r="O295" s="88"/>
      <c r="P295" s="88"/>
      <c r="Q295" s="88"/>
      <c r="R295" s="88"/>
      <c r="S295" s="81"/>
      <c r="T295" s="81"/>
      <c r="U295" s="81"/>
      <c r="V295" s="193"/>
      <c r="W295" s="182"/>
    </row>
    <row ht="24" customHeight="1" r="296">
      <c r="A296" s="187"/>
      <c r="B296" s="171"/>
      <c r="C296" s="81"/>
      <c r="D296" s="81"/>
      <c r="E296" s="131" t="str">
        <f>IF(AND(ISBLANK(G291),ISBLANK(G292),ISBLANK(G293)),"indiquer obligatoirement la période de l'évaluation finale","")</f>
        <v/>
      </c>
      <c r="F296" s="132"/>
      <c r="G296" s="132"/>
      <c r="H296" s="132"/>
      <c r="I296" s="81"/>
      <c r="J296" s="81"/>
      <c r="K296" s="81"/>
      <c r="L296" s="81"/>
      <c r="M296" s="81"/>
      <c r="N296" s="81"/>
      <c r="O296" s="81"/>
      <c r="P296" s="81"/>
      <c r="Q296" s="81"/>
      <c r="R296" s="81"/>
      <c r="S296" s="81"/>
      <c r="T296" s="81"/>
      <c r="U296" s="81"/>
      <c r="V296" s="193"/>
      <c r="W296" s="182"/>
    </row>
    <row ht="15.4" customHeight="1" r="297">
      <c r="A297" s="187"/>
      <c r="B297" s="194"/>
      <c r="C297" s="195"/>
      <c r="D297" s="195"/>
      <c r="E297" s="196"/>
      <c r="F297" s="196"/>
      <c r="G297" s="196"/>
      <c r="H297" s="196"/>
      <c r="I297" s="195"/>
      <c r="J297" s="195"/>
      <c r="K297" s="195"/>
      <c r="L297" s="195"/>
      <c r="M297" s="195"/>
      <c r="N297" s="195"/>
      <c r="O297" s="195"/>
      <c r="P297" s="195"/>
      <c r="Q297" s="195"/>
      <c r="R297" s="195"/>
      <c r="S297" s="195"/>
      <c r="T297" s="195"/>
      <c r="U297" s="195"/>
      <c r="V297" s="197"/>
      <c r="W297" s="182"/>
    </row>
    <row ht="15" customHeight="1" r="298">
      <c r="A298" s="428"/>
      <c r="B298" s="142"/>
      <c r="C298" s="142"/>
      <c r="D298" s="142"/>
      <c r="E298" s="142"/>
      <c r="F298" s="142"/>
      <c r="G298" s="142"/>
      <c r="H298" s="142"/>
      <c r="I298" s="142"/>
      <c r="J298" s="142"/>
      <c r="K298" s="142"/>
      <c r="L298" s="142"/>
      <c r="M298" s="142"/>
      <c r="N298" s="142"/>
      <c r="O298" s="142"/>
      <c r="P298" s="142"/>
      <c r="Q298" s="142"/>
      <c r="R298" s="142"/>
      <c r="S298" s="142"/>
      <c r="T298" s="142"/>
      <c r="U298" s="142"/>
      <c r="V298" s="429"/>
      <c r="W298" s="182"/>
    </row>
    <row ht="24" customHeight="1" r="299">
      <c r="A299" s="141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352"/>
    </row>
    <row ht="25.5" customHeight="1" r="300">
      <c r="A300" s="459" t="s">
        <v>177</v>
      </c>
      <c r="B300" s="177"/>
      <c r="C300" s="177"/>
      <c r="D300" s="177"/>
      <c r="E300" s="177"/>
      <c r="F300" s="177"/>
      <c r="G300" s="177"/>
      <c r="H300" s="177"/>
      <c r="I300" s="177"/>
      <c r="J300" s="177"/>
      <c r="K300" s="177"/>
      <c r="L300" s="177"/>
      <c r="M300" s="177"/>
      <c r="N300" s="177"/>
      <c r="O300" s="177"/>
      <c r="P300" s="177"/>
      <c r="Q300" s="177"/>
      <c r="R300" s="177"/>
      <c r="S300" s="177"/>
      <c r="T300" s="177"/>
      <c r="U300" s="177"/>
      <c r="V300" s="178"/>
      <c r="W300" s="145"/>
    </row>
    <row ht="20.25" customHeight="1" r="301">
      <c r="A301" s="353"/>
      <c r="B301" s="28"/>
      <c r="C301" s="28"/>
      <c r="D301" s="28"/>
      <c r="E301" s="28"/>
      <c r="F301" s="28"/>
      <c r="G301" s="28"/>
      <c r="H301" s="29"/>
      <c r="I301" s="357" t="s">
        <v>12</v>
      </c>
      <c r="J301" s="357"/>
      <c r="K301" s="357"/>
      <c r="L301" s="31"/>
      <c r="M301" s="28"/>
      <c r="N301" s="28"/>
      <c r="O301" s="28"/>
      <c r="P301" s="28"/>
      <c r="Q301" s="28"/>
      <c r="R301" s="28"/>
      <c r="S301" s="28"/>
      <c r="T301" s="28"/>
      <c r="U301" s="46"/>
      <c r="V301" s="181" t="s">
        <v>18</v>
      </c>
      <c r="W301" s="145"/>
    </row>
    <row ht="22.5" customHeight="1" r="302">
      <c r="A302" s="353"/>
      <c r="B302" s="28"/>
      <c r="C302" s="36"/>
      <c r="D302" s="36"/>
      <c r="E302" s="37"/>
      <c r="F302" s="38" t="s">
        <v>14</v>
      </c>
      <c r="G302" s="38"/>
      <c r="H302" s="39"/>
      <c r="I302" s="40" t="s">
        <v>15</v>
      </c>
      <c r="J302" s="41"/>
      <c r="K302" s="42" t="s">
        <v>16</v>
      </c>
      <c r="L302" s="43"/>
      <c r="M302" s="44"/>
      <c r="N302" s="44"/>
      <c r="O302" s="45" t="s">
        <v>17</v>
      </c>
      <c r="P302" s="45"/>
      <c r="Q302" s="45"/>
      <c r="R302" s="45"/>
      <c r="S302" s="45"/>
      <c r="T302" s="45"/>
      <c r="U302" s="61"/>
      <c r="V302" s="185" t="s">
        <v>24</v>
      </c>
      <c r="W302" s="145"/>
    </row>
    <row ht="24" customHeight="1" r="303">
      <c r="A303" s="360" t="s">
        <v>178</v>
      </c>
      <c r="B303" s="28"/>
      <c r="C303" s="49" t="s">
        <v>19</v>
      </c>
      <c r="D303" s="50" t="s">
        <v>138</v>
      </c>
      <c r="E303" s="268" t="s">
        <v>179</v>
      </c>
      <c r="F303" s="69" t="s">
        <v>40</v>
      </c>
      <c r="G303" s="69"/>
      <c r="H303" s="53"/>
      <c r="I303" s="269">
        <v>0.40000000000000002</v>
      </c>
      <c r="J303" s="270"/>
      <c r="K303" s="251">
        <f>I303*10</f>
        <v>4</v>
      </c>
      <c r="L303" s="112"/>
      <c r="M303" s="84"/>
      <c r="N303" s="271"/>
      <c r="O303" s="72" t="s">
        <v>122</v>
      </c>
      <c r="P303" s="72"/>
      <c r="Q303" s="72"/>
      <c r="R303" s="72"/>
      <c r="S303" s="72"/>
      <c r="T303" s="72"/>
      <c r="U303" s="61"/>
      <c r="V303" s="185"/>
      <c r="W303" s="182"/>
    </row>
    <row ht="25.149999999999999" customHeight="1" r="304">
      <c r="A304" s="360"/>
      <c r="B304" s="28"/>
      <c r="C304" s="49"/>
      <c r="D304" s="50"/>
      <c r="E304" s="268"/>
      <c r="F304" s="69"/>
      <c r="G304" s="69"/>
      <c r="H304" s="53"/>
      <c r="I304" s="269"/>
      <c r="J304" s="270"/>
      <c r="K304" s="251"/>
      <c r="L304" s="112"/>
      <c r="M304" s="84"/>
      <c r="N304" s="271"/>
      <c r="O304" s="72"/>
      <c r="P304" s="72"/>
      <c r="Q304" s="72"/>
      <c r="R304" s="72"/>
      <c r="S304" s="72"/>
      <c r="T304" s="72"/>
      <c r="U304" s="61"/>
      <c r="V304" s="185"/>
      <c r="W304" s="182"/>
    </row>
    <row ht="18" customHeight="1" r="305">
      <c r="A305" s="360"/>
      <c r="B305" s="28"/>
      <c r="C305" s="49"/>
      <c r="D305" s="152"/>
      <c r="E305" s="51" t="s">
        <v>180</v>
      </c>
      <c r="F305" s="52" t="s">
        <v>181</v>
      </c>
      <c r="G305" s="52"/>
      <c r="H305" s="53"/>
      <c r="I305" s="419">
        <v>0.40000000000000002</v>
      </c>
      <c r="J305" s="270"/>
      <c r="K305" s="420">
        <v>4</v>
      </c>
      <c r="L305" s="112"/>
      <c r="M305" s="84"/>
      <c r="N305" s="271"/>
      <c r="O305" s="402"/>
      <c r="P305" s="402"/>
      <c r="Q305" s="402"/>
      <c r="R305" s="402"/>
      <c r="S305" s="402"/>
      <c r="T305" s="402"/>
      <c r="U305" s="61"/>
      <c r="V305" s="185"/>
      <c r="W305" s="182"/>
    </row>
    <row ht="26.649999999999999" customHeight="1" r="306">
      <c r="A306" s="360"/>
      <c r="B306" s="28"/>
      <c r="C306" s="49"/>
      <c r="D306" s="152"/>
      <c r="E306" s="51"/>
      <c r="F306" s="52"/>
      <c r="G306" s="52"/>
      <c r="H306" s="53"/>
      <c r="I306" s="419"/>
      <c r="J306" s="270"/>
      <c r="K306" s="420"/>
      <c r="L306" s="112"/>
      <c r="M306" s="84"/>
      <c r="N306" s="271"/>
      <c r="O306" s="402"/>
      <c r="P306" s="402"/>
      <c r="Q306" s="402"/>
      <c r="R306" s="402"/>
      <c r="S306" s="402"/>
      <c r="T306" s="402"/>
      <c r="U306" s="61"/>
      <c r="V306" s="185"/>
      <c r="W306" s="182"/>
    </row>
    <row ht="27.600000000000001" customHeight="1" r="307">
      <c r="A307" s="360"/>
      <c r="B307" s="28"/>
      <c r="C307" s="49"/>
      <c r="D307" s="155"/>
      <c r="E307" s="460" t="s">
        <v>182</v>
      </c>
      <c r="F307" s="453" t="s">
        <v>28</v>
      </c>
      <c r="G307" s="453"/>
      <c r="H307" s="53"/>
      <c r="I307" s="278">
        <v>0.20000000000000001</v>
      </c>
      <c r="J307" s="270"/>
      <c r="K307" s="279">
        <v>2</v>
      </c>
      <c r="L307" s="112"/>
      <c r="M307" s="84"/>
      <c r="N307" s="271"/>
      <c r="O307" s="280"/>
      <c r="P307" s="280"/>
      <c r="Q307" s="280"/>
      <c r="R307" s="280"/>
      <c r="S307" s="280"/>
      <c r="T307" s="280"/>
      <c r="U307" s="61"/>
      <c r="V307" s="185"/>
      <c r="W307" s="182"/>
    </row>
    <row ht="15" customHeight="1" r="308">
      <c r="A308" s="373" t="s">
        <v>25</v>
      </c>
      <c r="B308" s="28"/>
      <c r="C308" s="49"/>
      <c r="D308" s="155"/>
      <c r="E308" s="460"/>
      <c r="F308" s="453"/>
      <c r="G308" s="453"/>
      <c r="H308" s="53"/>
      <c r="I308" s="278"/>
      <c r="J308" s="270"/>
      <c r="K308" s="279"/>
      <c r="L308" s="112"/>
      <c r="M308" s="84"/>
      <c r="N308" s="271"/>
      <c r="O308" s="280"/>
      <c r="P308" s="280"/>
      <c r="Q308" s="280"/>
      <c r="R308" s="280"/>
      <c r="S308" s="280"/>
      <c r="T308" s="280"/>
      <c r="U308" s="83"/>
      <c r="V308" s="185"/>
      <c r="W308" s="182"/>
    </row>
    <row ht="13.5" customHeight="1" r="309">
      <c r="A309" s="377" t="s">
        <v>183</v>
      </c>
      <c r="B309" s="28"/>
      <c r="C309" s="84"/>
      <c r="D309" s="84"/>
      <c r="E309" s="85"/>
      <c r="F309" s="85"/>
      <c r="G309" s="85"/>
      <c r="H309" s="76"/>
      <c r="I309" s="87"/>
      <c r="J309" s="78"/>
      <c r="K309" s="79"/>
      <c r="L309" s="80"/>
      <c r="M309" s="388"/>
      <c r="N309" s="388"/>
      <c r="O309" s="388"/>
      <c r="P309" s="388"/>
      <c r="Q309" s="388"/>
      <c r="R309" s="388"/>
      <c r="S309" s="388"/>
      <c r="T309" s="424"/>
      <c r="U309" s="83"/>
      <c r="V309" s="185"/>
      <c r="W309" s="182"/>
    </row>
    <row ht="22.899999999999999" customHeight="1" r="310">
      <c r="A310" s="377"/>
      <c r="B310" s="28"/>
      <c r="C310" s="84"/>
      <c r="D310" s="84"/>
      <c r="E310" s="85"/>
      <c r="F310" s="85"/>
      <c r="G310" s="85"/>
      <c r="H310" s="86"/>
      <c r="I310" s="163"/>
      <c r="J310" s="164"/>
      <c r="K310" s="164"/>
      <c r="L310" s="164"/>
      <c r="M310" s="283"/>
      <c r="N310" s="164"/>
      <c r="O310" s="357" t="s">
        <v>30</v>
      </c>
      <c r="P310" s="357"/>
      <c r="Q310" s="357"/>
      <c r="R310" s="357"/>
      <c r="S310" s="283"/>
      <c r="T310" s="283"/>
      <c r="U310" s="83"/>
      <c r="V310" s="185"/>
      <c r="W310" s="145"/>
    </row>
    <row ht="28.899999999999999" customHeight="1" r="311">
      <c r="A311" s="377"/>
      <c r="B311" s="28"/>
      <c r="C311" s="89"/>
      <c r="D311" s="89"/>
      <c r="E311" s="90"/>
      <c r="F311" s="38" t="s">
        <v>14</v>
      </c>
      <c r="G311" s="38" t="s">
        <v>31</v>
      </c>
      <c r="H311" s="91"/>
      <c r="I311" s="165"/>
      <c r="J311" s="289"/>
      <c r="K311" s="166"/>
      <c r="L311" s="290"/>
      <c r="M311" s="283"/>
      <c r="N311" s="96"/>
      <c r="O311" s="97" t="s">
        <v>15</v>
      </c>
      <c r="P311" s="292"/>
      <c r="Q311" s="98" t="s">
        <v>16</v>
      </c>
      <c r="R311" s="293"/>
      <c r="S311" s="283"/>
      <c r="T311" s="99" t="s">
        <v>17</v>
      </c>
      <c r="U311" s="61"/>
      <c r="V311" s="185"/>
      <c r="W311" s="145"/>
    </row>
    <row ht="42.600000000000001" customHeight="1" r="312">
      <c r="A312" s="377"/>
      <c r="B312" s="28"/>
      <c r="C312" s="461" t="s">
        <v>32</v>
      </c>
      <c r="D312" s="461"/>
      <c r="E312" s="462" t="s">
        <v>184</v>
      </c>
      <c r="F312" s="101" t="s">
        <v>28</v>
      </c>
      <c r="G312" s="102" t="s">
        <v>33</v>
      </c>
      <c r="H312" s="53"/>
      <c r="I312" s="245">
        <v>0</v>
      </c>
      <c r="J312" s="270"/>
      <c r="K312" s="168">
        <f>I312*10</f>
        <v>0</v>
      </c>
      <c r="L312" s="112"/>
      <c r="M312" s="84"/>
      <c r="N312" s="254"/>
      <c r="O312" s="245">
        <v>1</v>
      </c>
      <c r="P312" s="110"/>
      <c r="Q312" s="168">
        <f>O312*10</f>
        <v>10</v>
      </c>
      <c r="R312" s="112"/>
      <c r="S312" s="271"/>
      <c r="T312" s="211" t="s">
        <v>28</v>
      </c>
      <c r="U312" s="61"/>
      <c r="V312" s="185"/>
      <c r="W312" s="145"/>
    </row>
    <row ht="15.4" customHeight="1" r="313">
      <c r="A313" s="377"/>
      <c r="B313" s="28"/>
      <c r="C313" s="116"/>
      <c r="D313" s="116"/>
      <c r="E313" s="117" t="str">
        <f>IF(SUM(I303:I312)=1,"","le total des pourcentages est différent de 100")</f>
        <v/>
      </c>
      <c r="F313" s="118"/>
      <c r="G313" s="118"/>
      <c r="H313" s="119"/>
      <c r="I313" s="258">
        <f>I303+I305+I307+I312</f>
        <v>1</v>
      </c>
      <c r="J313" s="297"/>
      <c r="K313" s="260">
        <f>K303+K305+K307+K312</f>
        <v>10</v>
      </c>
      <c r="L313" s="261"/>
      <c r="M313" s="262"/>
      <c r="N313" s="263"/>
      <c r="O313" s="258">
        <f>SUM(O312:O312)</f>
        <v>1</v>
      </c>
      <c r="P313" s="259"/>
      <c r="Q313" s="260">
        <f>SUM(Q312:Q312)</f>
        <v>10</v>
      </c>
      <c r="R313" s="126"/>
      <c r="S313" s="127"/>
      <c r="T313" s="128" t="str">
        <f>IF(SUM(O312:O312)=1,"","le total des pourcentages est différent de 100")</f>
        <v/>
      </c>
      <c r="U313" s="61"/>
      <c r="V313" s="185"/>
      <c r="W313" s="182"/>
    </row>
    <row ht="15" customHeight="1" r="314">
      <c r="A314" s="377"/>
      <c r="B314" s="28"/>
      <c r="C314" s="81"/>
      <c r="D314" s="81"/>
      <c r="E314" s="131"/>
      <c r="F314" s="132"/>
      <c r="G314" s="132"/>
      <c r="H314" s="133"/>
      <c r="I314" s="88"/>
      <c r="J314" s="88"/>
      <c r="K314" s="88"/>
      <c r="L314" s="88"/>
      <c r="M314" s="81"/>
      <c r="N314" s="133"/>
      <c r="O314" s="88"/>
      <c r="P314" s="88"/>
      <c r="Q314" s="88"/>
      <c r="R314" s="88"/>
      <c r="S314" s="81"/>
      <c r="T314" s="81"/>
      <c r="U314" s="81"/>
      <c r="V314" s="180"/>
      <c r="W314" s="182"/>
    </row>
    <row ht="15" customHeight="1" r="315">
      <c r="A315" s="390"/>
      <c r="B315" s="463"/>
      <c r="C315" s="463"/>
      <c r="D315" s="463"/>
      <c r="E315" s="463" t="str">
        <f>IF(AND(ISBLANK(G312),ISBLANK(#REF!),ISBLANK(#REF!)),"indiquer obligatoirement la période de l'évaluation finale","")</f>
        <v/>
      </c>
      <c r="F315" s="463"/>
      <c r="G315" s="131"/>
      <c r="H315" s="131"/>
      <c r="I315" s="131"/>
      <c r="J315" s="131"/>
      <c r="K315" s="131"/>
      <c r="L315" s="131"/>
      <c r="M315" s="131"/>
      <c r="N315" s="463"/>
      <c r="O315" s="463"/>
      <c r="P315" s="463"/>
      <c r="Q315" s="463"/>
      <c r="R315" s="463"/>
      <c r="S315" s="463"/>
      <c r="T315" s="463"/>
      <c r="U315" s="463"/>
      <c r="V315" s="464"/>
      <c r="W315" s="182"/>
    </row>
    <row ht="16.149999999999999" customHeight="1" r="316">
      <c r="A316" s="176" t="s">
        <v>185</v>
      </c>
      <c r="B316" s="177"/>
      <c r="C316" s="177"/>
      <c r="D316" s="177"/>
      <c r="E316" s="177"/>
      <c r="F316" s="177"/>
      <c r="G316" s="177"/>
      <c r="H316" s="177"/>
      <c r="I316" s="177"/>
      <c r="J316" s="177"/>
      <c r="K316" s="177"/>
      <c r="L316" s="177"/>
      <c r="M316" s="177"/>
      <c r="N316" s="177"/>
      <c r="O316" s="177"/>
      <c r="P316" s="177"/>
      <c r="Q316" s="177"/>
      <c r="R316" s="177"/>
      <c r="S316" s="177"/>
      <c r="T316" s="177"/>
      <c r="U316" s="177"/>
      <c r="V316" s="178"/>
      <c r="W316" s="182"/>
    </row>
    <row ht="23.649999999999999" customHeight="1" r="317">
      <c r="A317" s="307"/>
      <c r="B317" s="148"/>
      <c r="C317" s="28"/>
      <c r="D317" s="28"/>
      <c r="E317" s="28"/>
      <c r="F317" s="28"/>
      <c r="G317" s="28"/>
      <c r="H317" s="29"/>
      <c r="I317" s="30" t="s">
        <v>12</v>
      </c>
      <c r="J317" s="30"/>
      <c r="K317" s="30"/>
      <c r="L317" s="31"/>
      <c r="M317" s="28"/>
      <c r="N317" s="28"/>
      <c r="O317" s="28"/>
      <c r="P317" s="28"/>
      <c r="Q317" s="28"/>
      <c r="R317" s="28"/>
      <c r="S317" s="28"/>
      <c r="T317" s="28"/>
      <c r="U317" s="28"/>
      <c r="V317" s="180"/>
      <c r="W317" s="182"/>
    </row>
    <row ht="30" customHeight="1" r="318">
      <c r="A318" s="307"/>
      <c r="B318" s="149"/>
      <c r="C318" s="36"/>
      <c r="D318" s="36"/>
      <c r="E318" s="37"/>
      <c r="F318" s="38" t="s">
        <v>14</v>
      </c>
      <c r="G318" s="38"/>
      <c r="H318" s="39"/>
      <c r="I318" s="97" t="s">
        <v>15</v>
      </c>
      <c r="J318" s="41"/>
      <c r="K318" s="42" t="s">
        <v>16</v>
      </c>
      <c r="L318" s="43"/>
      <c r="M318" s="44"/>
      <c r="N318" s="44"/>
      <c r="O318" s="45" t="s">
        <v>17</v>
      </c>
      <c r="P318" s="45"/>
      <c r="Q318" s="45"/>
      <c r="R318" s="45"/>
      <c r="S318" s="45"/>
      <c r="T318" s="45"/>
      <c r="U318" s="46"/>
      <c r="V318" s="181" t="s">
        <v>18</v>
      </c>
      <c r="W318" s="145"/>
    </row>
    <row ht="30" customHeight="1" r="319">
      <c r="A319" s="183" t="s">
        <v>186</v>
      </c>
      <c r="B319" s="151"/>
      <c r="C319" s="49" t="s">
        <v>19</v>
      </c>
      <c r="D319" s="50" t="s">
        <v>41</v>
      </c>
      <c r="E319" s="268" t="s">
        <v>103</v>
      </c>
      <c r="F319" s="465" t="s">
        <v>45</v>
      </c>
      <c r="G319" s="465"/>
      <c r="H319" s="53"/>
      <c r="I319" s="466">
        <v>0.14999999999999999</v>
      </c>
      <c r="J319" s="55"/>
      <c r="K319" s="251">
        <f>I319*10</f>
        <v>1.5</v>
      </c>
      <c r="L319" s="57"/>
      <c r="M319" s="58"/>
      <c r="N319" s="59"/>
      <c r="O319" s="72" t="s">
        <v>108</v>
      </c>
      <c r="P319" s="72"/>
      <c r="Q319" s="72"/>
      <c r="R319" s="72"/>
      <c r="S319" s="72"/>
      <c r="T319" s="72"/>
      <c r="U319" s="61"/>
      <c r="V319" s="185" t="s">
        <v>24</v>
      </c>
      <c r="W319" s="145"/>
    </row>
    <row ht="27" customHeight="1" r="320">
      <c r="A320" s="183"/>
      <c r="B320" s="151"/>
      <c r="C320" s="49"/>
      <c r="D320" s="50"/>
      <c r="E320" s="268"/>
      <c r="F320" s="465"/>
      <c r="G320" s="465"/>
      <c r="H320" s="53"/>
      <c r="I320" s="466"/>
      <c r="J320" s="55"/>
      <c r="K320" s="251"/>
      <c r="L320" s="57"/>
      <c r="M320" s="58"/>
      <c r="N320" s="59"/>
      <c r="O320" s="72"/>
      <c r="P320" s="72"/>
      <c r="Q320" s="72"/>
      <c r="R320" s="72"/>
      <c r="S320" s="72"/>
      <c r="T320" s="72"/>
      <c r="U320" s="61"/>
      <c r="V320" s="185"/>
      <c r="W320" s="145"/>
    </row>
    <row ht="27" customHeight="1" r="321">
      <c r="A321" s="183"/>
      <c r="B321" s="151"/>
      <c r="C321" s="49"/>
      <c r="D321" s="50" t="s">
        <v>146</v>
      </c>
      <c r="E321" s="107" t="s">
        <v>59</v>
      </c>
      <c r="F321" s="184" t="s">
        <v>187</v>
      </c>
      <c r="G321" s="184"/>
      <c r="H321" s="53"/>
      <c r="I321" s="467">
        <v>0.050000000000000003</v>
      </c>
      <c r="J321" s="55"/>
      <c r="K321" s="468">
        <v>0.5</v>
      </c>
      <c r="L321" s="57"/>
      <c r="M321" s="58"/>
      <c r="N321" s="59"/>
      <c r="O321" s="333" t="s">
        <v>188</v>
      </c>
      <c r="P321" s="334"/>
      <c r="Q321" s="334"/>
      <c r="R321" s="334"/>
      <c r="S321" s="334"/>
      <c r="T321" s="335"/>
      <c r="U321" s="61"/>
      <c r="V321" s="185"/>
      <c r="W321" s="145"/>
    </row>
    <row ht="27" customHeight="1" r="322">
      <c r="A322" s="183"/>
      <c r="B322" s="151"/>
      <c r="C322" s="49"/>
      <c r="D322" s="50"/>
      <c r="E322" s="107"/>
      <c r="F322" s="184"/>
      <c r="G322" s="184"/>
      <c r="H322" s="53"/>
      <c r="I322" s="467"/>
      <c r="J322" s="55"/>
      <c r="K322" s="468"/>
      <c r="L322" s="57"/>
      <c r="M322" s="58"/>
      <c r="N322" s="59"/>
      <c r="O322" s="337"/>
      <c r="P322" s="338"/>
      <c r="Q322" s="338"/>
      <c r="R322" s="338"/>
      <c r="S322" s="338"/>
      <c r="T322" s="339"/>
      <c r="U322" s="61"/>
      <c r="V322" s="185"/>
      <c r="W322" s="145"/>
    </row>
    <row ht="26.649999999999999" customHeight="1" r="323">
      <c r="A323" s="183"/>
      <c r="B323" s="151"/>
      <c r="C323" s="49"/>
      <c r="D323" s="469" t="s">
        <v>146</v>
      </c>
      <c r="E323" s="470" t="s">
        <v>189</v>
      </c>
      <c r="F323" s="471" t="s">
        <v>35</v>
      </c>
      <c r="G323" s="472"/>
      <c r="H323" s="53"/>
      <c r="I323" s="65">
        <v>0.14999999999999999</v>
      </c>
      <c r="J323" s="55"/>
      <c r="K323" s="251">
        <v>1.5</v>
      </c>
      <c r="L323" s="57"/>
      <c r="M323" s="58"/>
      <c r="N323" s="59"/>
      <c r="O323" s="337"/>
      <c r="P323" s="338"/>
      <c r="Q323" s="338"/>
      <c r="R323" s="338"/>
      <c r="S323" s="338"/>
      <c r="T323" s="339"/>
      <c r="U323" s="61"/>
      <c r="V323" s="185"/>
      <c r="W323" s="145"/>
    </row>
    <row ht="15" customHeight="1" r="324">
      <c r="A324" s="183"/>
      <c r="B324" s="151"/>
      <c r="C324" s="49"/>
      <c r="D324" s="9"/>
      <c r="E324" s="9"/>
      <c r="F324" s="473"/>
      <c r="G324" s="474"/>
      <c r="H324" s="53"/>
      <c r="I324" s="65"/>
      <c r="J324" s="55"/>
      <c r="K324" s="251"/>
      <c r="L324" s="57"/>
      <c r="M324" s="58"/>
      <c r="N324" s="59"/>
      <c r="O324" s="475"/>
      <c r="P324" s="476"/>
      <c r="Q324" s="476"/>
      <c r="R324" s="476"/>
      <c r="S324" s="476"/>
      <c r="T324" s="477"/>
      <c r="U324" s="61"/>
      <c r="V324" s="185"/>
      <c r="W324" s="182"/>
    </row>
    <row ht="13.5" customHeight="1" r="325">
      <c r="A325" s="183"/>
      <c r="B325" s="151"/>
      <c r="C325" s="49"/>
      <c r="D325" s="50" t="s">
        <v>88</v>
      </c>
      <c r="E325" s="107" t="s">
        <v>190</v>
      </c>
      <c r="F325" s="69" t="s">
        <v>191</v>
      </c>
      <c r="G325" s="69"/>
      <c r="H325" s="53"/>
      <c r="I325" s="54">
        <v>0.14999999999999999</v>
      </c>
      <c r="J325" s="55"/>
      <c r="K325" s="458">
        <f>I325*10</f>
        <v>1.5</v>
      </c>
      <c r="L325" s="57"/>
      <c r="M325" s="58"/>
      <c r="N325" s="59"/>
      <c r="O325" s="311" t="s">
        <v>28</v>
      </c>
      <c r="P325" s="311"/>
      <c r="Q325" s="311"/>
      <c r="R325" s="311"/>
      <c r="S325" s="311"/>
      <c r="T325" s="311"/>
      <c r="U325" s="61"/>
      <c r="V325" s="185"/>
      <c r="W325" s="182"/>
    </row>
    <row ht="45.600000000000001" customHeight="1" r="326">
      <c r="A326" s="186" t="s">
        <v>25</v>
      </c>
      <c r="B326" s="151"/>
      <c r="C326" s="49"/>
      <c r="D326" s="50"/>
      <c r="E326" s="107"/>
      <c r="F326" s="69"/>
      <c r="G326" s="69"/>
      <c r="H326" s="53"/>
      <c r="I326" s="54"/>
      <c r="J326" s="55"/>
      <c r="K326" s="458"/>
      <c r="L326" s="57"/>
      <c r="M326" s="58"/>
      <c r="N326" s="59"/>
      <c r="O326" s="311"/>
      <c r="P326" s="311"/>
      <c r="Q326" s="311"/>
      <c r="R326" s="311"/>
      <c r="S326" s="311"/>
      <c r="T326" s="311"/>
      <c r="U326" s="61"/>
      <c r="V326" s="185"/>
      <c r="W326" s="182"/>
    </row>
    <row ht="15" customHeight="1" r="327">
      <c r="A327" s="187" t="s">
        <v>192</v>
      </c>
      <c r="B327" s="151"/>
      <c r="C327" s="74"/>
      <c r="D327" s="74"/>
      <c r="E327" s="75"/>
      <c r="F327" s="75"/>
      <c r="G327" s="75"/>
      <c r="H327" s="76"/>
      <c r="I327" s="87"/>
      <c r="J327" s="78"/>
      <c r="K327" s="79"/>
      <c r="L327" s="80"/>
      <c r="M327" s="81"/>
      <c r="N327" s="81"/>
      <c r="O327" s="82"/>
      <c r="P327" s="82"/>
      <c r="Q327" s="82"/>
      <c r="R327" s="82"/>
      <c r="S327" s="82"/>
      <c r="T327" s="75"/>
      <c r="U327" s="83"/>
      <c r="V327" s="185"/>
      <c r="W327" s="182"/>
    </row>
    <row ht="15" customHeight="1" r="328">
      <c r="A328" s="187"/>
      <c r="B328" s="151"/>
      <c r="C328" s="84"/>
      <c r="D328" s="247"/>
      <c r="E328" s="85"/>
      <c r="F328" s="85"/>
      <c r="G328" s="85"/>
      <c r="H328" s="86"/>
      <c r="I328" s="87"/>
      <c r="J328" s="87"/>
      <c r="K328" s="88"/>
      <c r="L328" s="88"/>
      <c r="M328" s="81"/>
      <c r="N328" s="86"/>
      <c r="O328" s="30" t="s">
        <v>30</v>
      </c>
      <c r="P328" s="30"/>
      <c r="Q328" s="30"/>
      <c r="R328" s="30"/>
      <c r="S328" s="85"/>
      <c r="T328" s="85"/>
      <c r="U328" s="83"/>
      <c r="V328" s="185"/>
      <c r="W328" s="182"/>
    </row>
    <row ht="24" customHeight="1" r="329">
      <c r="A329" s="187"/>
      <c r="B329" s="151"/>
      <c r="C329" s="89"/>
      <c r="D329" s="89"/>
      <c r="E329" s="90"/>
      <c r="F329" s="38" t="s">
        <v>14</v>
      </c>
      <c r="G329" s="38" t="s">
        <v>31</v>
      </c>
      <c r="H329" s="91"/>
      <c r="I329" s="92"/>
      <c r="J329" s="93"/>
      <c r="K329" s="94"/>
      <c r="L329" s="95"/>
      <c r="M329" s="81"/>
      <c r="N329" s="39"/>
      <c r="O329" s="97" t="s">
        <v>15</v>
      </c>
      <c r="P329" s="41"/>
      <c r="Q329" s="98" t="s">
        <v>16</v>
      </c>
      <c r="R329" s="43"/>
      <c r="S329" s="81"/>
      <c r="T329" s="99" t="s">
        <v>17</v>
      </c>
      <c r="U329" s="83"/>
      <c r="V329" s="185"/>
      <c r="W329" s="182"/>
    </row>
    <row ht="30.600000000000001" customHeight="1" r="330">
      <c r="A330" s="187"/>
      <c r="B330" s="151"/>
      <c r="C330" s="49" t="s">
        <v>32</v>
      </c>
      <c r="D330" s="100" t="str">
        <f>D319</f>
        <v>Grammaire</v>
      </c>
      <c r="E330" s="107" t="s">
        <v>103</v>
      </c>
      <c r="F330" s="108" t="s">
        <v>45</v>
      </c>
      <c r="G330" s="102" t="s">
        <v>33</v>
      </c>
      <c r="H330" s="53"/>
      <c r="I330" s="245">
        <v>0.25</v>
      </c>
      <c r="J330" s="110"/>
      <c r="K330" s="168">
        <v>2.5</v>
      </c>
      <c r="L330" s="112"/>
      <c r="M330" s="84"/>
      <c r="N330" s="445"/>
      <c r="O330" s="245">
        <v>0.5</v>
      </c>
      <c r="P330" s="110"/>
      <c r="Q330" s="168">
        <f ref="Q330:Q331" si="4" t="shared">O330*10</f>
        <v>5</v>
      </c>
      <c r="R330" s="112"/>
      <c r="S330" s="271"/>
      <c r="T330" s="72" t="s">
        <v>193</v>
      </c>
      <c r="U330" s="61"/>
      <c r="V330" s="185"/>
      <c r="W330" s="182"/>
    </row>
    <row ht="25.149999999999999" customHeight="1" r="331">
      <c r="A331" s="187"/>
      <c r="B331" s="151"/>
      <c r="C331" s="49"/>
      <c r="D331" s="100" t="s">
        <v>194</v>
      </c>
      <c r="E331" s="108" t="s">
        <v>195</v>
      </c>
      <c r="F331" s="108" t="s">
        <v>60</v>
      </c>
      <c r="G331" s="102" t="s">
        <v>33</v>
      </c>
      <c r="H331" s="53"/>
      <c r="I331" s="153">
        <v>0.25</v>
      </c>
      <c r="J331" s="110"/>
      <c r="K331" s="111">
        <v>2.5</v>
      </c>
      <c r="L331" s="112"/>
      <c r="M331" s="84"/>
      <c r="N331" s="445"/>
      <c r="O331" s="153">
        <v>0.5</v>
      </c>
      <c r="P331" s="110"/>
      <c r="Q331" s="111">
        <f si="4" t="shared"/>
        <v>5</v>
      </c>
      <c r="R331" s="112"/>
      <c r="S331" s="271"/>
      <c r="T331" s="72"/>
      <c r="U331" s="61"/>
      <c r="V331" s="185"/>
      <c r="W331" s="145"/>
    </row>
    <row ht="24.600000000000001" customHeight="1" r="332">
      <c r="A332" s="187"/>
      <c r="B332" s="151"/>
      <c r="C332" s="49"/>
      <c r="D332" s="100" t="str">
        <f>D325</f>
        <v>Conversation</v>
      </c>
      <c r="E332" s="108" t="s">
        <v>27</v>
      </c>
      <c r="F332" s="101" t="s">
        <v>28</v>
      </c>
      <c r="G332" s="102"/>
      <c r="H332" s="341"/>
      <c r="I332" s="109"/>
      <c r="J332" s="478"/>
      <c r="K332" s="253"/>
      <c r="L332" s="84"/>
      <c r="M332" s="479"/>
      <c r="N332" s="445"/>
      <c r="O332" s="109"/>
      <c r="P332" s="110"/>
      <c r="Q332" s="111"/>
      <c r="R332" s="112"/>
      <c r="S332" s="271"/>
      <c r="T332" s="72"/>
      <c r="U332" s="61"/>
      <c r="V332" s="185"/>
      <c r="W332" s="145"/>
    </row>
    <row ht="13.5" customHeight="1" r="333">
      <c r="A333" s="187"/>
      <c r="B333" s="169"/>
      <c r="C333" s="116"/>
      <c r="D333" s="116"/>
      <c r="E333" s="117" t="str">
        <f>IF(SUM(I319:I332)=1,"","le total des pourcentages est différent de 100")</f>
        <v/>
      </c>
      <c r="F333" s="118"/>
      <c r="G333" s="118"/>
      <c r="H333" s="119"/>
      <c r="I333" s="480">
        <v>1</v>
      </c>
      <c r="J333" s="481"/>
      <c r="K333" s="482">
        <v>10</v>
      </c>
      <c r="L333" s="483"/>
      <c r="M333" s="124"/>
      <c r="N333" s="484"/>
      <c r="O333" s="120">
        <f>SUM(O330:O332)</f>
        <v>1</v>
      </c>
      <c r="P333" s="121"/>
      <c r="Q333" s="122">
        <f>SUM(Q330:Q332)</f>
        <v>10</v>
      </c>
      <c r="R333" s="123"/>
      <c r="S333" s="124"/>
      <c r="T333" s="128" t="str">
        <f>IF(SUM(O330:O332)=1,"","le total des pourcentages est différent de 100")</f>
        <v/>
      </c>
      <c r="U333" s="127"/>
      <c r="V333" s="191"/>
      <c r="W333" s="145"/>
    </row>
    <row ht="13.5" customHeight="1" r="334">
      <c r="A334" s="187"/>
      <c r="B334" s="171"/>
      <c r="C334" s="172"/>
      <c r="D334" s="81"/>
      <c r="E334" s="131"/>
      <c r="F334" s="132"/>
      <c r="G334" s="132"/>
      <c r="H334" s="133"/>
      <c r="I334" s="164"/>
      <c r="J334" s="164"/>
      <c r="K334" s="164"/>
      <c r="L334" s="164"/>
      <c r="M334" s="283"/>
      <c r="N334" s="485"/>
      <c r="O334" s="164"/>
      <c r="P334" s="164"/>
      <c r="Q334" s="164"/>
      <c r="R334" s="164"/>
      <c r="S334" s="283"/>
      <c r="T334" s="81"/>
      <c r="U334" s="81"/>
      <c r="V334" s="193"/>
      <c r="W334" s="182"/>
    </row>
    <row ht="16.149999999999999" customHeight="1" r="335">
      <c r="A335" s="187"/>
      <c r="B335" s="171"/>
      <c r="C335" s="81"/>
      <c r="D335" s="81"/>
      <c r="E335" s="131" t="str">
        <f>IF(AND(ISBLANK(G330),ISBLANK(G331),ISBLANK(G332)),"indiquer obligatoirement la période de l'évaluation finale","")</f>
        <v/>
      </c>
      <c r="F335" s="132"/>
      <c r="G335" s="132"/>
      <c r="H335" s="132"/>
      <c r="I335" s="81"/>
      <c r="J335" s="81"/>
      <c r="K335" s="81"/>
      <c r="L335" s="81"/>
      <c r="M335" s="81"/>
      <c r="N335" s="81"/>
      <c r="O335" s="81"/>
      <c r="P335" s="81"/>
      <c r="Q335" s="81"/>
      <c r="R335" s="81"/>
      <c r="S335" s="81"/>
      <c r="T335" s="81"/>
      <c r="U335" s="81"/>
      <c r="V335" s="193"/>
      <c r="W335" s="182"/>
    </row>
    <row ht="15" customHeight="1" r="336">
      <c r="A336" s="187"/>
      <c r="B336" s="194"/>
      <c r="C336" s="195"/>
      <c r="D336" s="195"/>
      <c r="E336" s="196"/>
      <c r="F336" s="196"/>
      <c r="G336" s="196"/>
      <c r="H336" s="196"/>
      <c r="I336" s="195"/>
      <c r="J336" s="195"/>
      <c r="K336" s="195"/>
      <c r="L336" s="195"/>
      <c r="M336" s="195"/>
      <c r="N336" s="195"/>
      <c r="O336" s="195"/>
      <c r="P336" s="195"/>
      <c r="Q336" s="195"/>
      <c r="R336" s="195"/>
      <c r="S336" s="195"/>
      <c r="T336" s="195"/>
      <c r="U336" s="195"/>
      <c r="V336" s="197"/>
      <c r="W336" s="430"/>
    </row>
    <row ht="13.5" customHeight="1" r="337">
      <c r="A337" s="198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33"/>
    </row>
    <row ht="26.649999999999999" customHeight="1" r="338">
      <c r="A338" s="176" t="s">
        <v>196</v>
      </c>
      <c r="B338" s="177"/>
      <c r="C338" s="177"/>
      <c r="D338" s="177"/>
      <c r="E338" s="177"/>
      <c r="F338" s="177"/>
      <c r="G338" s="177"/>
      <c r="H338" s="177"/>
      <c r="I338" s="177"/>
      <c r="J338" s="177"/>
      <c r="K338" s="177"/>
      <c r="L338" s="177"/>
      <c r="M338" s="177"/>
      <c r="N338" s="177"/>
      <c r="O338" s="177"/>
      <c r="P338" s="177"/>
      <c r="Q338" s="177"/>
      <c r="R338" s="177"/>
      <c r="S338" s="177"/>
      <c r="T338" s="177"/>
      <c r="U338" s="177"/>
      <c r="V338" s="178"/>
      <c r="W338" s="352"/>
    </row>
    <row ht="60" customHeight="1" r="339">
      <c r="A339" s="179"/>
      <c r="B339" s="148"/>
      <c r="C339" s="28"/>
      <c r="D339" s="28"/>
      <c r="E339" s="28"/>
      <c r="F339" s="28"/>
      <c r="G339" s="28"/>
      <c r="H339" s="29"/>
      <c r="I339" s="30" t="s">
        <v>12</v>
      </c>
      <c r="J339" s="30"/>
      <c r="K339" s="30"/>
      <c r="L339" s="31"/>
      <c r="M339" s="28"/>
      <c r="N339" s="28"/>
      <c r="O339" s="28"/>
      <c r="P339" s="28"/>
      <c r="Q339" s="28"/>
      <c r="R339" s="28"/>
      <c r="S339" s="28"/>
      <c r="T339" s="28"/>
      <c r="U339" s="28"/>
      <c r="V339" s="180"/>
      <c r="W339" s="145"/>
    </row>
    <row ht="31.899999999999999" customHeight="1" r="340">
      <c r="A340" s="179"/>
      <c r="B340" s="149"/>
      <c r="C340" s="36"/>
      <c r="D340" s="36"/>
      <c r="E340" s="37"/>
      <c r="F340" s="38" t="s">
        <v>14</v>
      </c>
      <c r="G340" s="38"/>
      <c r="H340" s="39"/>
      <c r="I340" s="40" t="s">
        <v>15</v>
      </c>
      <c r="J340" s="41"/>
      <c r="K340" s="42" t="s">
        <v>16</v>
      </c>
      <c r="L340" s="43"/>
      <c r="M340" s="44"/>
      <c r="N340" s="44"/>
      <c r="O340" s="45" t="s">
        <v>17</v>
      </c>
      <c r="P340" s="45"/>
      <c r="Q340" s="45"/>
      <c r="R340" s="45"/>
      <c r="S340" s="45"/>
      <c r="T340" s="45"/>
      <c r="U340" s="46"/>
      <c r="V340" s="181" t="s">
        <v>18</v>
      </c>
      <c r="W340" s="145"/>
    </row>
    <row ht="3" customHeight="1" r="341">
      <c r="A341" s="183" t="s">
        <v>153</v>
      </c>
      <c r="B341" s="151"/>
      <c r="C341" s="49" t="s">
        <v>19</v>
      </c>
      <c r="D341" s="50" t="s">
        <v>197</v>
      </c>
      <c r="E341" s="268" t="s">
        <v>198</v>
      </c>
      <c r="F341" s="69" t="s">
        <v>28</v>
      </c>
      <c r="G341" s="69"/>
      <c r="H341" s="53"/>
      <c r="I341" s="269">
        <v>0.29999999999999999</v>
      </c>
      <c r="J341" s="55"/>
      <c r="K341" s="251">
        <f>I341*10</f>
        <v>3</v>
      </c>
      <c r="L341" s="57"/>
      <c r="M341" s="58"/>
      <c r="N341" s="59"/>
      <c r="O341" s="72" t="s">
        <v>28</v>
      </c>
      <c r="P341" s="72"/>
      <c r="Q341" s="72"/>
      <c r="R341" s="72"/>
      <c r="S341" s="72"/>
      <c r="T341" s="72"/>
      <c r="U341" s="61"/>
      <c r="V341" s="185" t="s">
        <v>24</v>
      </c>
      <c r="W341" s="145"/>
    </row>
    <row ht="37.5" customHeight="1" r="342">
      <c r="A342" s="183"/>
      <c r="B342" s="151"/>
      <c r="C342" s="49"/>
      <c r="D342" s="50"/>
      <c r="E342" s="268"/>
      <c r="F342" s="69"/>
      <c r="G342" s="69"/>
      <c r="H342" s="53"/>
      <c r="I342" s="269"/>
      <c r="J342" s="55"/>
      <c r="K342" s="251"/>
      <c r="L342" s="57"/>
      <c r="M342" s="58"/>
      <c r="N342" s="59"/>
      <c r="O342" s="72"/>
      <c r="P342" s="72"/>
      <c r="Q342" s="72"/>
      <c r="R342" s="72"/>
      <c r="S342" s="72"/>
      <c r="T342" s="72"/>
      <c r="U342" s="61"/>
      <c r="V342" s="185"/>
      <c r="W342" s="145"/>
    </row>
    <row ht="13.5" customHeight="1" r="343">
      <c r="A343" s="183"/>
      <c r="B343" s="151"/>
      <c r="C343" s="49"/>
      <c r="D343" s="50" t="s">
        <v>199</v>
      </c>
      <c r="E343" s="268" t="s">
        <v>200</v>
      </c>
      <c r="F343" s="465" t="s">
        <v>35</v>
      </c>
      <c r="G343" s="465"/>
      <c r="H343" s="53"/>
      <c r="I343" s="457">
        <v>0.20000000000000001</v>
      </c>
      <c r="J343" s="55"/>
      <c r="K343" s="458">
        <f>I343*10</f>
        <v>2</v>
      </c>
      <c r="L343" s="57"/>
      <c r="M343" s="58"/>
      <c r="N343" s="59"/>
      <c r="O343" s="72" t="s">
        <v>28</v>
      </c>
      <c r="P343" s="72"/>
      <c r="Q343" s="72"/>
      <c r="R343" s="72"/>
      <c r="S343" s="72"/>
      <c r="T343" s="72"/>
      <c r="U343" s="61"/>
      <c r="V343" s="185"/>
      <c r="W343" s="145"/>
    </row>
    <row ht="17.25" r="344">
      <c r="A344" s="186" t="s">
        <v>25</v>
      </c>
      <c r="B344" s="151"/>
      <c r="C344" s="49"/>
      <c r="D344" s="50"/>
      <c r="E344" s="268"/>
      <c r="F344" s="465"/>
      <c r="G344" s="465"/>
      <c r="H344" s="53"/>
      <c r="I344" s="457"/>
      <c r="J344" s="55"/>
      <c r="K344" s="458"/>
      <c r="L344" s="57"/>
      <c r="M344" s="58"/>
      <c r="N344" s="59"/>
      <c r="O344" s="72"/>
      <c r="P344" s="72"/>
      <c r="Q344" s="72"/>
      <c r="R344" s="72"/>
      <c r="S344" s="72"/>
      <c r="T344" s="72"/>
      <c r="U344" s="61"/>
      <c r="V344" s="185"/>
      <c r="W344" s="145"/>
    </row>
    <row ht="23.649999999999999" customHeight="1" r="345">
      <c r="A345" s="187" t="s">
        <v>201</v>
      </c>
      <c r="B345" s="151"/>
      <c r="C345" s="74"/>
      <c r="D345" s="74"/>
      <c r="E345" s="75"/>
      <c r="F345" s="75"/>
      <c r="G345" s="75"/>
      <c r="H345" s="76"/>
      <c r="I345" s="77"/>
      <c r="J345" s="78"/>
      <c r="K345" s="79"/>
      <c r="L345" s="80"/>
      <c r="M345" s="81"/>
      <c r="N345" s="81"/>
      <c r="O345" s="82"/>
      <c r="P345" s="82"/>
      <c r="Q345" s="82"/>
      <c r="R345" s="82"/>
      <c r="S345" s="82"/>
      <c r="T345" s="75"/>
      <c r="U345" s="83"/>
      <c r="V345" s="185"/>
      <c r="W345" s="145"/>
    </row>
    <row ht="24" customHeight="1" r="346">
      <c r="A346" s="187"/>
      <c r="B346" s="151"/>
      <c r="C346" s="84"/>
      <c r="D346" s="247"/>
      <c r="E346" s="85"/>
      <c r="F346" s="85"/>
      <c r="G346" s="85"/>
      <c r="H346" s="86"/>
      <c r="I346" s="87"/>
      <c r="J346" s="87"/>
      <c r="K346" s="88"/>
      <c r="L346" s="88"/>
      <c r="M346" s="81"/>
      <c r="N346" s="86"/>
      <c r="O346" s="30" t="s">
        <v>30</v>
      </c>
      <c r="P346" s="30"/>
      <c r="Q346" s="30"/>
      <c r="R346" s="30"/>
      <c r="S346" s="85"/>
      <c r="T346" s="85"/>
      <c r="U346" s="83"/>
      <c r="V346" s="185"/>
      <c r="W346" s="145"/>
    </row>
    <row ht="25.5" customHeight="1" r="347">
      <c r="A347" s="187"/>
      <c r="B347" s="151"/>
      <c r="C347" s="89"/>
      <c r="D347" s="89"/>
      <c r="E347" s="90"/>
      <c r="F347" s="38" t="s">
        <v>14</v>
      </c>
      <c r="G347" s="38" t="s">
        <v>31</v>
      </c>
      <c r="H347" s="91"/>
      <c r="I347" s="92"/>
      <c r="J347" s="93"/>
      <c r="K347" s="94"/>
      <c r="L347" s="95"/>
      <c r="M347" s="81"/>
      <c r="N347" s="96"/>
      <c r="O347" s="97" t="s">
        <v>15</v>
      </c>
      <c r="P347" s="41"/>
      <c r="Q347" s="98" t="s">
        <v>16</v>
      </c>
      <c r="R347" s="43"/>
      <c r="S347" s="81"/>
      <c r="T347" s="99" t="s">
        <v>17</v>
      </c>
      <c r="U347" s="83"/>
      <c r="V347" s="185"/>
      <c r="W347" s="145"/>
    </row>
    <row ht="22.5" customHeight="1" r="348">
      <c r="A348" s="187"/>
      <c r="B348" s="151"/>
      <c r="C348" s="49" t="s">
        <v>32</v>
      </c>
      <c r="D348" s="100" t="s">
        <v>197</v>
      </c>
      <c r="E348" s="108" t="s">
        <v>27</v>
      </c>
      <c r="F348" s="101"/>
      <c r="G348" s="102"/>
      <c r="H348" s="444"/>
      <c r="I348" s="245"/>
      <c r="J348" s="110"/>
      <c r="K348" s="168"/>
      <c r="L348" s="57"/>
      <c r="M348" s="58"/>
      <c r="N348" s="39"/>
      <c r="O348" s="245"/>
      <c r="P348" s="110"/>
      <c r="Q348" s="168"/>
      <c r="R348" s="57"/>
      <c r="S348" s="59"/>
      <c r="T348" s="105" t="s">
        <v>28</v>
      </c>
      <c r="U348" s="61"/>
      <c r="V348" s="185"/>
      <c r="W348" s="145"/>
    </row>
    <row ht="32.649999999999999" customHeight="1" r="349">
      <c r="A349" s="187"/>
      <c r="B349" s="151"/>
      <c r="C349" s="49"/>
      <c r="D349" s="100" t="str">
        <f>D343</f>
        <v xml:space="preserve">Techniques d'analyse</v>
      </c>
      <c r="E349" s="108" t="s">
        <v>202</v>
      </c>
      <c r="F349" s="101" t="s">
        <v>60</v>
      </c>
      <c r="G349" s="102" t="s">
        <v>33</v>
      </c>
      <c r="H349" s="444"/>
      <c r="I349" s="109">
        <v>0.5</v>
      </c>
      <c r="J349" s="110"/>
      <c r="K349" s="111">
        <f>I349*10</f>
        <v>5</v>
      </c>
      <c r="L349" s="57"/>
      <c r="M349" s="58"/>
      <c r="N349" s="113"/>
      <c r="O349" s="109">
        <v>1</v>
      </c>
      <c r="P349" s="110"/>
      <c r="Q349" s="111">
        <f>O349*10</f>
        <v>10</v>
      </c>
      <c r="R349" s="57"/>
      <c r="S349" s="59"/>
      <c r="T349" s="190" t="s">
        <v>28</v>
      </c>
      <c r="U349" s="61"/>
      <c r="V349" s="185"/>
      <c r="W349" s="145"/>
    </row>
    <row ht="36.75" customHeight="1" r="350">
      <c r="A350" s="187"/>
      <c r="B350" s="169"/>
      <c r="C350" s="116"/>
      <c r="D350" s="116"/>
      <c r="E350" s="117" t="str">
        <f>IF(SUM(I341:I349)=1,"","le total des pourcentages est différent de 100")</f>
        <v/>
      </c>
      <c r="F350" s="118"/>
      <c r="G350" s="117"/>
      <c r="H350" s="119"/>
      <c r="I350" s="258">
        <f>I341+I343+I349</f>
        <v>1</v>
      </c>
      <c r="J350" s="259"/>
      <c r="K350" s="260">
        <f>K341+K343+K349</f>
        <v>10</v>
      </c>
      <c r="L350" s="486"/>
      <c r="M350" s="487"/>
      <c r="N350" s="488"/>
      <c r="O350" s="258">
        <f>SUM(O348:O349)</f>
        <v>1</v>
      </c>
      <c r="P350" s="259"/>
      <c r="Q350" s="260">
        <f>SUM(Q348:Q349)</f>
        <v>10</v>
      </c>
      <c r="R350" s="126"/>
      <c r="S350" s="127"/>
      <c r="T350" s="128" t="str">
        <f>IF(SUM(O348:O349)=1,"","le total des pourcentages est différent de 100")</f>
        <v/>
      </c>
      <c r="U350" s="127"/>
      <c r="V350" s="191"/>
      <c r="W350" s="145"/>
    </row>
    <row ht="20.100000000000001" customHeight="1" r="351">
      <c r="A351" s="187"/>
      <c r="B351" s="194"/>
      <c r="C351" s="489"/>
      <c r="D351" s="195"/>
      <c r="E351" s="302"/>
      <c r="F351" s="196"/>
      <c r="G351" s="196"/>
      <c r="H351" s="303"/>
      <c r="I351" s="304"/>
      <c r="J351" s="304"/>
      <c r="K351" s="304"/>
      <c r="L351" s="304"/>
      <c r="M351" s="195"/>
      <c r="N351" s="303"/>
      <c r="O351" s="304"/>
      <c r="P351" s="304"/>
      <c r="Q351" s="304"/>
      <c r="R351" s="304"/>
      <c r="S351" s="195"/>
      <c r="T351" s="195"/>
      <c r="U351" s="195"/>
      <c r="V351" s="197"/>
      <c r="W351" s="145"/>
    </row>
    <row ht="16.149999999999999" customHeight="1" r="352">
      <c r="A352" s="176" t="s">
        <v>203</v>
      </c>
      <c r="B352" s="177"/>
      <c r="C352" s="177"/>
      <c r="D352" s="177"/>
      <c r="E352" s="177"/>
      <c r="F352" s="177"/>
      <c r="G352" s="177"/>
      <c r="H352" s="177"/>
      <c r="I352" s="177"/>
      <c r="J352" s="177"/>
      <c r="K352" s="177"/>
      <c r="L352" s="177"/>
      <c r="M352" s="177"/>
      <c r="N352" s="177"/>
      <c r="O352" s="177"/>
      <c r="P352" s="177"/>
      <c r="Q352" s="177"/>
      <c r="R352" s="177"/>
      <c r="S352" s="177"/>
      <c r="T352" s="177"/>
      <c r="U352" s="177"/>
      <c r="V352" s="178"/>
      <c r="W352" s="490"/>
    </row>
    <row ht="30" customHeight="1" r="353">
      <c r="A353" s="179"/>
      <c r="B353" s="148"/>
      <c r="C353" s="28"/>
      <c r="D353" s="28"/>
      <c r="E353" s="28"/>
      <c r="F353" s="28"/>
      <c r="G353" s="28"/>
      <c r="H353" s="29"/>
      <c r="I353" s="203" t="s">
        <v>12</v>
      </c>
      <c r="J353" s="203"/>
      <c r="K353" s="203"/>
      <c r="L353" s="31"/>
      <c r="M353" s="28"/>
      <c r="N353" s="28"/>
      <c r="O353" s="28"/>
      <c r="P353" s="28"/>
      <c r="Q353" s="28"/>
      <c r="R353" s="28"/>
      <c r="S353" s="28"/>
      <c r="T353" s="28"/>
      <c r="U353" s="28"/>
      <c r="V353" s="180"/>
      <c r="W353" s="182"/>
    </row>
    <row ht="22.5" customHeight="1" r="354">
      <c r="A354" s="179"/>
      <c r="B354" s="149"/>
      <c r="C354" s="36"/>
      <c r="D354" s="36"/>
      <c r="E354" s="37"/>
      <c r="F354" s="38" t="s">
        <v>14</v>
      </c>
      <c r="G354" s="38"/>
      <c r="H354" s="39"/>
      <c r="I354" s="40" t="s">
        <v>15</v>
      </c>
      <c r="J354" s="41"/>
      <c r="K354" s="42" t="s">
        <v>16</v>
      </c>
      <c r="L354" s="43"/>
      <c r="M354" s="44"/>
      <c r="N354" s="44"/>
      <c r="O354" s="45" t="s">
        <v>17</v>
      </c>
      <c r="P354" s="45"/>
      <c r="Q354" s="45"/>
      <c r="R354" s="45"/>
      <c r="S354" s="45"/>
      <c r="T354" s="45"/>
      <c r="U354" s="46"/>
      <c r="V354" s="181" t="s">
        <v>18</v>
      </c>
      <c r="W354" s="182"/>
    </row>
    <row ht="23.25" customHeight="1" r="355">
      <c r="A355" s="183" t="s">
        <v>204</v>
      </c>
      <c r="B355" s="151"/>
      <c r="C355" s="294" t="s">
        <v>19</v>
      </c>
      <c r="D355" s="294"/>
      <c r="E355" s="418" t="s">
        <v>205</v>
      </c>
      <c r="F355" s="452" t="s">
        <v>28</v>
      </c>
      <c r="G355" s="452"/>
      <c r="H355" s="53"/>
      <c r="I355" s="209">
        <v>0.5</v>
      </c>
      <c r="J355" s="55"/>
      <c r="K355" s="210">
        <f>I355*10</f>
        <v>5</v>
      </c>
      <c r="L355" s="57"/>
      <c r="M355" s="58"/>
      <c r="N355" s="59"/>
      <c r="O355" s="211"/>
      <c r="P355" s="211"/>
      <c r="Q355" s="211"/>
      <c r="R355" s="211"/>
      <c r="S355" s="211"/>
      <c r="T355" s="211"/>
      <c r="U355" s="61"/>
      <c r="V355" s="185" t="s">
        <v>61</v>
      </c>
      <c r="W355" s="182"/>
    </row>
    <row ht="20.25" customHeight="1" r="356">
      <c r="A356" s="183"/>
      <c r="B356" s="151"/>
      <c r="C356" s="294"/>
      <c r="D356" s="294"/>
      <c r="E356" s="418"/>
      <c r="F356" s="452"/>
      <c r="G356" s="452"/>
      <c r="H356" s="53"/>
      <c r="I356" s="209"/>
      <c r="J356" s="55"/>
      <c r="K356" s="210"/>
      <c r="L356" s="57"/>
      <c r="M356" s="58"/>
      <c r="N356" s="59"/>
      <c r="O356" s="211"/>
      <c r="P356" s="211"/>
      <c r="Q356" s="211"/>
      <c r="R356" s="211"/>
      <c r="S356" s="211"/>
      <c r="T356" s="211"/>
      <c r="U356" s="61"/>
      <c r="V356" s="185"/>
      <c r="W356" s="145"/>
    </row>
    <row ht="13.5" customHeight="1" r="357">
      <c r="A357" s="456" t="s">
        <v>163</v>
      </c>
      <c r="B357" s="151"/>
      <c r="C357" s="74"/>
      <c r="D357" s="74"/>
      <c r="E357" s="75"/>
      <c r="F357" s="75"/>
      <c r="G357" s="75"/>
      <c r="H357" s="76"/>
      <c r="I357" s="77"/>
      <c r="J357" s="78"/>
      <c r="K357" s="79"/>
      <c r="L357" s="80"/>
      <c r="M357" s="81"/>
      <c r="N357" s="81"/>
      <c r="O357" s="8"/>
      <c r="P357" s="8"/>
      <c r="Q357" s="8"/>
      <c r="R357" s="8"/>
      <c r="S357" s="8"/>
      <c r="T357" s="491"/>
      <c r="U357" s="83"/>
      <c r="V357" s="185"/>
      <c r="W357" s="182"/>
    </row>
    <row ht="15" customHeight="1" r="358">
      <c r="A358" s="456"/>
      <c r="B358" s="151"/>
      <c r="C358" s="84"/>
      <c r="D358" s="84"/>
      <c r="E358" s="85"/>
      <c r="F358" s="85"/>
      <c r="G358" s="85"/>
      <c r="H358" s="86"/>
      <c r="I358" s="87"/>
      <c r="J358" s="87"/>
      <c r="K358" s="88"/>
      <c r="L358" s="88"/>
      <c r="M358" s="81"/>
      <c r="N358" s="85"/>
      <c r="O358" s="357" t="s">
        <v>30</v>
      </c>
      <c r="P358" s="357"/>
      <c r="Q358" s="357"/>
      <c r="R358" s="357"/>
      <c r="S358" s="283"/>
      <c r="T358" s="283"/>
      <c r="U358" s="83"/>
      <c r="V358" s="185"/>
      <c r="W358" s="182"/>
    </row>
    <row ht="31.149999999999999" customHeight="1" r="359">
      <c r="A359" s="456"/>
      <c r="B359" s="151"/>
      <c r="C359" s="89"/>
      <c r="D359" s="89"/>
      <c r="E359" s="90"/>
      <c r="F359" s="38" t="s">
        <v>14</v>
      </c>
      <c r="G359" s="38" t="s">
        <v>31</v>
      </c>
      <c r="H359" s="91"/>
      <c r="I359" s="163"/>
      <c r="J359" s="163"/>
      <c r="K359" s="163"/>
      <c r="L359" s="93"/>
      <c r="M359" s="81"/>
      <c r="N359" s="85"/>
      <c r="O359" s="97" t="s">
        <v>15</v>
      </c>
      <c r="P359" s="292"/>
      <c r="Q359" s="98" t="s">
        <v>16</v>
      </c>
      <c r="R359" s="293"/>
      <c r="S359" s="283"/>
      <c r="T359" s="99" t="s">
        <v>17</v>
      </c>
      <c r="U359" s="83"/>
      <c r="V359" s="185"/>
      <c r="W359" s="192"/>
    </row>
    <row ht="34.149999999999999" customHeight="1" r="360">
      <c r="A360" s="456"/>
      <c r="B360" s="151"/>
      <c r="C360" s="49" t="s">
        <v>54</v>
      </c>
      <c r="D360" s="49"/>
      <c r="E360" s="492" t="s">
        <v>206</v>
      </c>
      <c r="F360" s="101" t="s">
        <v>207</v>
      </c>
      <c r="G360" s="102" t="s">
        <v>33</v>
      </c>
      <c r="H360" s="53"/>
      <c r="I360" s="167">
        <v>0.5</v>
      </c>
      <c r="J360" s="110"/>
      <c r="K360" s="168">
        <f>I360*10</f>
        <v>5</v>
      </c>
      <c r="L360" s="57"/>
      <c r="M360" s="58"/>
      <c r="N360" s="226"/>
      <c r="O360" s="245">
        <v>1</v>
      </c>
      <c r="P360" s="110"/>
      <c r="Q360" s="168">
        <f>O360*10</f>
        <v>10</v>
      </c>
      <c r="R360" s="112"/>
      <c r="S360" s="271"/>
      <c r="T360" s="211" t="s">
        <v>28</v>
      </c>
      <c r="U360" s="61"/>
      <c r="V360" s="185"/>
      <c r="W360" s="145"/>
    </row>
    <row ht="21.75" customHeight="1" r="361">
      <c r="A361" s="456"/>
      <c r="B361" s="169"/>
      <c r="C361" s="116"/>
      <c r="D361" s="116"/>
      <c r="E361" s="117" t="str">
        <f>IF(SUM(I355:I360)=1,"","le total des pourcentages est différent de 100")</f>
        <v/>
      </c>
      <c r="F361" s="118"/>
      <c r="G361" s="117"/>
      <c r="H361" s="119"/>
      <c r="I361" s="120">
        <v>1</v>
      </c>
      <c r="J361" s="121"/>
      <c r="K361" s="122">
        <v>10</v>
      </c>
      <c r="L361" s="126"/>
      <c r="M361" s="127"/>
      <c r="N361" s="85"/>
      <c r="O361" s="258">
        <f>SUM(O360:O360)</f>
        <v>1</v>
      </c>
      <c r="P361" s="259"/>
      <c r="Q361" s="260">
        <f>SUM(Q360:Q360)</f>
        <v>10</v>
      </c>
      <c r="R361" s="126"/>
      <c r="S361" s="127"/>
      <c r="T361" s="128" t="str">
        <f>IF(SUM(O360:O360)=1,"","le total des pourcentages est différent de 100")</f>
        <v/>
      </c>
      <c r="U361" s="127"/>
      <c r="V361" s="191"/>
      <c r="W361" s="145"/>
    </row>
    <row ht="12.75" customHeight="1" r="362">
      <c r="A362" s="456"/>
      <c r="B362" s="171"/>
      <c r="C362" s="81"/>
      <c r="D362" s="81"/>
      <c r="E362" s="131"/>
      <c r="F362" s="132"/>
      <c r="G362" s="132"/>
      <c r="H362" s="133"/>
      <c r="I362" s="88"/>
      <c r="J362" s="88"/>
      <c r="K362" s="88"/>
      <c r="L362" s="88"/>
      <c r="M362" s="81"/>
      <c r="N362" s="85"/>
      <c r="O362" s="88"/>
      <c r="P362" s="88"/>
      <c r="Q362" s="88"/>
      <c r="R362" s="88"/>
      <c r="S362" s="81"/>
      <c r="T362" s="81"/>
      <c r="U362" s="81"/>
      <c r="V362" s="193"/>
      <c r="W362" s="145"/>
    </row>
    <row ht="6.9500000000000002" customHeight="1" r="363">
      <c r="A363" s="456"/>
      <c r="B363" s="171"/>
      <c r="C363" s="81"/>
      <c r="D363" s="81"/>
      <c r="E363" s="131" t="str">
        <f>IF(ISBLANK(G360),"indiquer obligatoirement la période de l'évaluation finale","")</f>
        <v/>
      </c>
      <c r="F363" s="132"/>
      <c r="G363" s="132"/>
      <c r="H363" s="132"/>
      <c r="I363" s="81"/>
      <c r="J363" s="81"/>
      <c r="K363" s="81"/>
      <c r="L363" s="81"/>
      <c r="M363" s="81"/>
      <c r="N363" s="81"/>
      <c r="O363" s="81"/>
      <c r="P363" s="81"/>
      <c r="Q363" s="81"/>
      <c r="R363" s="81"/>
      <c r="S363" s="81"/>
      <c r="T363" s="81"/>
      <c r="U363" s="81"/>
      <c r="V363" s="193"/>
      <c r="W363" s="182"/>
    </row>
    <row ht="6.9500000000000002" customHeight="1" r="364">
      <c r="A364" s="187"/>
      <c r="B364" s="194"/>
      <c r="C364" s="195"/>
      <c r="D364" s="195"/>
      <c r="E364" s="196"/>
      <c r="F364" s="196"/>
      <c r="G364" s="196"/>
      <c r="H364" s="196"/>
      <c r="I364" s="195"/>
      <c r="J364" s="195"/>
      <c r="K364" s="195"/>
      <c r="L364" s="195"/>
      <c r="M364" s="195"/>
      <c r="N364" s="195"/>
      <c r="O364" s="195"/>
      <c r="P364" s="195"/>
      <c r="Q364" s="195"/>
      <c r="R364" s="195"/>
      <c r="S364" s="195"/>
      <c r="T364" s="195"/>
      <c r="U364" s="195"/>
      <c r="V364" s="197"/>
      <c r="W364" s="182"/>
    </row>
    <row ht="15" customHeight="1" r="365">
      <c r="A365" s="198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25"/>
    </row>
    <row ht="17.100000000000001" customHeight="1" r="366">
      <c r="A366" s="176" t="s">
        <v>208</v>
      </c>
      <c r="B366" s="177"/>
      <c r="C366" s="177"/>
      <c r="D366" s="177"/>
      <c r="E366" s="177"/>
      <c r="F366" s="177"/>
      <c r="G366" s="177"/>
      <c r="H366" s="177"/>
      <c r="I366" s="177"/>
      <c r="J366" s="177"/>
      <c r="K366" s="177"/>
      <c r="L366" s="177"/>
      <c r="M366" s="177"/>
      <c r="N366" s="177"/>
      <c r="O366" s="177"/>
      <c r="P366" s="177"/>
      <c r="Q366" s="177"/>
      <c r="R366" s="177"/>
      <c r="S366" s="177"/>
      <c r="T366" s="177"/>
      <c r="U366" s="177"/>
      <c r="V366" s="178"/>
      <c r="W366" s="182"/>
    </row>
    <row ht="15" customHeight="1" r="367">
      <c r="A367" s="307"/>
      <c r="B367" s="148"/>
      <c r="C367" s="28"/>
      <c r="D367" s="28"/>
      <c r="E367" s="28"/>
      <c r="F367" s="28"/>
      <c r="G367" s="28"/>
      <c r="H367" s="29"/>
      <c r="I367" s="30" t="s">
        <v>12</v>
      </c>
      <c r="J367" s="30"/>
      <c r="K367" s="30"/>
      <c r="L367" s="31"/>
      <c r="M367" s="28"/>
      <c r="N367" s="28"/>
      <c r="O367" s="28"/>
      <c r="P367" s="28"/>
      <c r="Q367" s="28"/>
      <c r="R367" s="28"/>
      <c r="S367" s="28"/>
      <c r="T367" s="28"/>
      <c r="U367" s="28"/>
      <c r="V367" s="180"/>
      <c r="W367" s="182"/>
    </row>
    <row ht="28.149999999999999" customHeight="1" r="368">
      <c r="A368" s="307"/>
      <c r="B368" s="149"/>
      <c r="C368" s="36"/>
      <c r="D368" s="36"/>
      <c r="E368" s="37"/>
      <c r="F368" s="38" t="s">
        <v>14</v>
      </c>
      <c r="G368" s="38"/>
      <c r="H368" s="39"/>
      <c r="I368" s="40" t="s">
        <v>15</v>
      </c>
      <c r="J368" s="41"/>
      <c r="K368" s="42" t="s">
        <v>16</v>
      </c>
      <c r="L368" s="43"/>
      <c r="M368" s="44"/>
      <c r="N368" s="44"/>
      <c r="O368" s="45" t="s">
        <v>17</v>
      </c>
      <c r="P368" s="45"/>
      <c r="Q368" s="45"/>
      <c r="R368" s="45"/>
      <c r="S368" s="45"/>
      <c r="T368" s="45"/>
      <c r="U368" s="46"/>
      <c r="V368" s="181" t="s">
        <v>18</v>
      </c>
      <c r="W368" s="182"/>
    </row>
    <row ht="15" customHeight="1" r="369">
      <c r="A369" s="403"/>
      <c r="B369" s="151"/>
      <c r="C369" s="493" t="s">
        <v>209</v>
      </c>
      <c r="D369" s="50" t="s">
        <v>210</v>
      </c>
      <c r="E369" s="268" t="s">
        <v>211</v>
      </c>
      <c r="F369" s="69" t="s">
        <v>60</v>
      </c>
      <c r="G369" s="69"/>
      <c r="H369" s="494"/>
      <c r="I369" s="457">
        <v>0.5</v>
      </c>
      <c r="J369" s="55"/>
      <c r="K369" s="458">
        <v>5</v>
      </c>
      <c r="L369" s="57"/>
      <c r="M369" s="58"/>
      <c r="N369" s="59"/>
      <c r="O369" s="72" t="s">
        <v>28</v>
      </c>
      <c r="P369" s="72"/>
      <c r="Q369" s="72"/>
      <c r="R369" s="72"/>
      <c r="S369" s="72"/>
      <c r="T369" s="72"/>
      <c r="U369" s="61"/>
      <c r="V369" s="495"/>
      <c r="W369" s="182"/>
    </row>
    <row ht="27" customHeight="1" r="370">
      <c r="A370" s="186" t="s">
        <v>25</v>
      </c>
      <c r="B370" s="151"/>
      <c r="C370" s="493"/>
      <c r="D370" s="50"/>
      <c r="E370" s="268"/>
      <c r="F370" s="69"/>
      <c r="G370" s="69"/>
      <c r="H370" s="53"/>
      <c r="I370" s="457"/>
      <c r="J370" s="55"/>
      <c r="K370" s="458"/>
      <c r="L370" s="57"/>
      <c r="M370" s="58"/>
      <c r="N370" s="59"/>
      <c r="O370" s="72"/>
      <c r="P370" s="72"/>
      <c r="Q370" s="72"/>
      <c r="R370" s="72"/>
      <c r="S370" s="72"/>
      <c r="T370" s="72"/>
      <c r="U370" s="61"/>
      <c r="V370" s="495"/>
      <c r="W370" s="182"/>
    </row>
    <row ht="13.5" customHeight="1" r="371">
      <c r="A371" s="187" t="s">
        <v>212</v>
      </c>
      <c r="B371" s="151"/>
      <c r="C371" s="74"/>
      <c r="D371" s="74"/>
      <c r="E371" s="75"/>
      <c r="F371" s="75"/>
      <c r="G371" s="75"/>
      <c r="H371" s="76"/>
      <c r="I371" s="496"/>
      <c r="J371" s="78"/>
      <c r="K371" s="79"/>
      <c r="L371" s="80"/>
      <c r="M371" s="81"/>
      <c r="N371" s="81"/>
      <c r="O371" s="82"/>
      <c r="P371" s="82"/>
      <c r="Q371" s="82"/>
      <c r="R371" s="82"/>
      <c r="S371" s="82"/>
      <c r="T371" s="75"/>
      <c r="U371" s="83"/>
      <c r="V371" s="495"/>
      <c r="W371" s="182"/>
    </row>
    <row ht="13.5" customHeight="1" r="372">
      <c r="A372" s="187"/>
      <c r="B372" s="151"/>
      <c r="C372" s="84"/>
      <c r="D372" s="247"/>
      <c r="E372" s="85"/>
      <c r="F372" s="85"/>
      <c r="G372" s="85"/>
      <c r="H372" s="86"/>
      <c r="I372" s="88"/>
      <c r="J372" s="87"/>
      <c r="K372" s="88"/>
      <c r="L372" s="88"/>
      <c r="M372" s="81"/>
      <c r="N372" s="86"/>
      <c r="O372" s="30" t="s">
        <v>30</v>
      </c>
      <c r="P372" s="30"/>
      <c r="Q372" s="30"/>
      <c r="R372" s="30"/>
      <c r="S372" s="85"/>
      <c r="T372" s="85"/>
      <c r="U372" s="83"/>
      <c r="V372" s="495"/>
      <c r="W372" s="182"/>
    </row>
    <row ht="33" customHeight="1" r="373">
      <c r="A373" s="187"/>
      <c r="B373" s="151"/>
      <c r="C373" s="89"/>
      <c r="D373" s="89"/>
      <c r="E373" s="90"/>
      <c r="F373" s="38" t="s">
        <v>14</v>
      </c>
      <c r="G373" s="38" t="s">
        <v>31</v>
      </c>
      <c r="H373" s="91"/>
      <c r="I373" s="497"/>
      <c r="J373" s="93"/>
      <c r="K373" s="94"/>
      <c r="L373" s="95"/>
      <c r="M373" s="81"/>
      <c r="N373" s="96"/>
      <c r="O373" s="97" t="s">
        <v>15</v>
      </c>
      <c r="P373" s="41"/>
      <c r="Q373" s="98" t="s">
        <v>16</v>
      </c>
      <c r="R373" s="43"/>
      <c r="S373" s="81"/>
      <c r="T373" s="99" t="s">
        <v>17</v>
      </c>
      <c r="U373" s="83"/>
      <c r="V373" s="495"/>
      <c r="W373" s="182"/>
    </row>
    <row ht="31.149999999999999" customHeight="1" r="374">
      <c r="A374" s="187"/>
      <c r="B374" s="151"/>
      <c r="C374" s="49" t="s">
        <v>32</v>
      </c>
      <c r="D374" s="100" t="s">
        <v>213</v>
      </c>
      <c r="E374" s="492" t="s">
        <v>206</v>
      </c>
      <c r="F374" s="101" t="s">
        <v>165</v>
      </c>
      <c r="G374" s="102" t="s">
        <v>33</v>
      </c>
      <c r="H374" s="53"/>
      <c r="I374" s="245">
        <v>0.29999999999999999</v>
      </c>
      <c r="J374" s="110"/>
      <c r="K374" s="168">
        <f ref="K374:K391" si="5" t="shared">I374*10</f>
        <v>3</v>
      </c>
      <c r="L374" s="112"/>
      <c r="M374" s="84"/>
      <c r="N374" s="254"/>
      <c r="O374" s="245">
        <v>0.5</v>
      </c>
      <c r="P374" s="110"/>
      <c r="Q374" s="168">
        <f ref="Q374:Q375" si="6" t="shared">O374*10</f>
        <v>5</v>
      </c>
      <c r="R374" s="112"/>
      <c r="S374" s="271"/>
      <c r="T374" s="498"/>
      <c r="U374" s="61"/>
      <c r="V374" s="495"/>
      <c r="W374" s="182"/>
    </row>
    <row ht="41.649999999999999" customHeight="1" r="375">
      <c r="A375" s="187"/>
      <c r="B375" s="151"/>
      <c r="C375" s="49"/>
      <c r="D375" s="100" t="s">
        <v>214</v>
      </c>
      <c r="E375" s="426" t="s">
        <v>215</v>
      </c>
      <c r="F375" s="101" t="s">
        <v>176</v>
      </c>
      <c r="G375" s="102" t="s">
        <v>33</v>
      </c>
      <c r="H375" s="53"/>
      <c r="I375" s="109">
        <v>0.20000000000000001</v>
      </c>
      <c r="J375" s="110"/>
      <c r="K375" s="111">
        <f si="5" t="shared"/>
        <v>2</v>
      </c>
      <c r="L375" s="112"/>
      <c r="M375" s="84"/>
      <c r="N375" s="113"/>
      <c r="O375" s="109">
        <v>0.5</v>
      </c>
      <c r="P375" s="110"/>
      <c r="Q375" s="111">
        <f si="6" t="shared"/>
        <v>5</v>
      </c>
      <c r="R375" s="112"/>
      <c r="S375" s="271"/>
      <c r="T375" s="499"/>
      <c r="U375" s="61"/>
      <c r="V375" s="495"/>
      <c r="W375" s="182"/>
    </row>
    <row ht="24" customHeight="1" r="376">
      <c r="A376" s="187"/>
      <c r="B376" s="169"/>
      <c r="C376" s="116"/>
      <c r="D376" s="116"/>
      <c r="E376" s="117" t="str">
        <f>IF(SUM(I369:I375)=1,"","le total des pourcentages est différent de 100")</f>
        <v/>
      </c>
      <c r="F376" s="118"/>
      <c r="G376" s="118"/>
      <c r="H376" s="119"/>
      <c r="I376" s="500">
        <v>1</v>
      </c>
      <c r="J376" s="121"/>
      <c r="K376" s="501" t="s">
        <v>216</v>
      </c>
      <c r="L376" s="123"/>
      <c r="M376" s="124"/>
      <c r="N376" s="125"/>
      <c r="O376" s="120">
        <f>SUM(O374:O375)</f>
        <v>1</v>
      </c>
      <c r="P376" s="121"/>
      <c r="Q376" s="122">
        <f>SUM(Q374:Q375)</f>
        <v>10</v>
      </c>
      <c r="R376" s="123"/>
      <c r="S376" s="124"/>
      <c r="T376" s="128" t="str">
        <f>IF(SUM(O374:O375)=1,"","le total des pourcentages est différent de 100")</f>
        <v/>
      </c>
      <c r="U376" s="127"/>
      <c r="V376" s="191"/>
      <c r="W376" s="182"/>
    </row>
    <row ht="5.0999999999999996" customHeight="1" r="377">
      <c r="A377" s="187"/>
      <c r="B377" s="171"/>
      <c r="C377" s="172"/>
      <c r="D377" s="81"/>
      <c r="E377" s="131"/>
      <c r="F377" s="132"/>
      <c r="G377" s="132"/>
      <c r="H377" s="133"/>
      <c r="I377" s="88"/>
      <c r="J377" s="88"/>
      <c r="K377" s="88"/>
      <c r="L377" s="88"/>
      <c r="M377" s="81"/>
      <c r="N377" s="133"/>
      <c r="O377" s="88"/>
      <c r="P377" s="88"/>
      <c r="Q377" s="88"/>
      <c r="R377" s="88"/>
      <c r="S377" s="81"/>
      <c r="T377" s="81"/>
      <c r="U377" s="81"/>
      <c r="V377" s="193"/>
      <c r="W377" s="182"/>
    </row>
    <row ht="5.0999999999999996" customHeight="1" r="378">
      <c r="A378" s="187"/>
      <c r="B378" s="171"/>
      <c r="C378" s="81"/>
      <c r="D378" s="81"/>
      <c r="E378" s="131" t="str">
        <f>IF(AND(ISBLANK(G374),ISBLANK(G375)),"indiquer obligatoirement la période de l'évaluation finale","")</f>
        <v/>
      </c>
      <c r="F378" s="132"/>
      <c r="G378" s="132"/>
      <c r="H378" s="132"/>
      <c r="I378" s="81"/>
      <c r="J378" s="81"/>
      <c r="K378" s="81"/>
      <c r="L378" s="81"/>
      <c r="M378" s="81"/>
      <c r="N378" s="81"/>
      <c r="O378" s="81"/>
      <c r="P378" s="81"/>
      <c r="Q378" s="81"/>
      <c r="R378" s="81"/>
      <c r="S378" s="81"/>
      <c r="T378" s="81"/>
      <c r="U378" s="81"/>
      <c r="V378" s="193"/>
      <c r="W378" s="182"/>
    </row>
    <row ht="5.0999999999999996" customHeight="1" r="379">
      <c r="A379" s="187"/>
      <c r="B379" s="194"/>
      <c r="C379" s="195"/>
      <c r="D379" s="195"/>
      <c r="E379" s="196"/>
      <c r="F379" s="196"/>
      <c r="G379" s="196"/>
      <c r="H379" s="196"/>
      <c r="I379" s="195"/>
      <c r="J379" s="195"/>
      <c r="K379" s="195"/>
      <c r="L379" s="195"/>
      <c r="M379" s="195"/>
      <c r="N379" s="195"/>
      <c r="O379" s="195"/>
      <c r="P379" s="195"/>
      <c r="Q379" s="195"/>
      <c r="R379" s="195"/>
      <c r="S379" s="195"/>
      <c r="T379" s="195"/>
      <c r="U379" s="195"/>
      <c r="V379" s="197"/>
      <c r="W379" s="182"/>
    </row>
    <row ht="15" customHeight="1" r="380">
      <c r="A380" s="198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25"/>
    </row>
    <row ht="15" customHeight="1" r="381">
      <c r="A381" s="176" t="s">
        <v>217</v>
      </c>
      <c r="B381" s="177"/>
      <c r="C381" s="177"/>
      <c r="D381" s="177"/>
      <c r="E381" s="177"/>
      <c r="F381" s="177"/>
      <c r="G381" s="177"/>
      <c r="H381" s="177"/>
      <c r="I381" s="177"/>
      <c r="J381" s="177"/>
      <c r="K381" s="177"/>
      <c r="L381" s="177"/>
      <c r="M381" s="177"/>
      <c r="N381" s="177"/>
      <c r="O381" s="177"/>
      <c r="P381" s="177"/>
      <c r="Q381" s="177"/>
      <c r="R381" s="177"/>
      <c r="S381" s="177"/>
      <c r="T381" s="177"/>
      <c r="U381" s="177"/>
      <c r="V381" s="178"/>
      <c r="W381" s="182"/>
    </row>
    <row ht="15" customHeight="1" r="382">
      <c r="A382" s="179"/>
      <c r="B382" s="148"/>
      <c r="C382" s="28"/>
      <c r="D382" s="28"/>
      <c r="E382" s="28"/>
      <c r="F382" s="28"/>
      <c r="G382" s="28"/>
      <c r="H382" s="29"/>
      <c r="I382" s="203"/>
      <c r="J382" s="203"/>
      <c r="K382" s="203"/>
      <c r="L382" s="31"/>
      <c r="M382" s="28"/>
      <c r="N382" s="28"/>
      <c r="O382" s="28"/>
      <c r="P382" s="28"/>
      <c r="Q382" s="28"/>
      <c r="R382" s="28"/>
      <c r="S382" s="28"/>
      <c r="T382" s="28"/>
      <c r="U382" s="28"/>
      <c r="V382" s="180"/>
      <c r="W382" s="182"/>
    </row>
    <row ht="30.600000000000001" customHeight="1" r="383">
      <c r="A383" s="179"/>
      <c r="B383" s="149"/>
      <c r="C383" s="58"/>
      <c r="D383" s="58"/>
      <c r="E383" s="502"/>
      <c r="F383" s="503" t="s">
        <v>14</v>
      </c>
      <c r="G383" s="503"/>
      <c r="H383" s="39"/>
      <c r="I383" s="40" t="s">
        <v>15</v>
      </c>
      <c r="J383" s="41"/>
      <c r="K383" s="42" t="s">
        <v>16</v>
      </c>
      <c r="L383" s="43"/>
      <c r="M383" s="44"/>
      <c r="N383" s="44"/>
      <c r="O383" s="45" t="s">
        <v>17</v>
      </c>
      <c r="P383" s="45"/>
      <c r="Q383" s="45"/>
      <c r="R383" s="45"/>
      <c r="S383" s="45"/>
      <c r="T383" s="45"/>
      <c r="U383" s="46"/>
      <c r="V383" s="181" t="s">
        <v>18</v>
      </c>
      <c r="W383" s="182"/>
    </row>
    <row ht="15" customHeight="1" r="384">
      <c r="A384" s="183" t="s">
        <v>218</v>
      </c>
      <c r="B384" s="151"/>
      <c r="C384" s="49" t="s">
        <v>19</v>
      </c>
      <c r="D384" s="50" t="s">
        <v>219</v>
      </c>
      <c r="E384" s="268" t="s">
        <v>59</v>
      </c>
      <c r="F384" s="184" t="s">
        <v>22</v>
      </c>
      <c r="G384" s="184"/>
      <c r="H384" s="53"/>
      <c r="I384" s="109">
        <v>0.5</v>
      </c>
      <c r="J384" s="55"/>
      <c r="K384" s="71">
        <f si="5" t="shared"/>
        <v>5</v>
      </c>
      <c r="L384" s="57"/>
      <c r="M384" s="58"/>
      <c r="N384" s="59"/>
      <c r="O384" s="72" t="s">
        <v>28</v>
      </c>
      <c r="P384" s="72"/>
      <c r="Q384" s="72"/>
      <c r="R384" s="72"/>
      <c r="S384" s="72"/>
      <c r="T384" s="72"/>
      <c r="U384" s="61"/>
      <c r="V384" s="185" t="s">
        <v>61</v>
      </c>
      <c r="W384" s="182"/>
    </row>
    <row ht="24" customHeight="1" r="385">
      <c r="A385" s="183"/>
      <c r="B385" s="151"/>
      <c r="C385" s="49"/>
      <c r="D385" s="50"/>
      <c r="E385" s="268"/>
      <c r="F385" s="184"/>
      <c r="G385" s="184"/>
      <c r="H385" s="53"/>
      <c r="I385" s="109"/>
      <c r="J385" s="55"/>
      <c r="K385" s="71"/>
      <c r="L385" s="57"/>
      <c r="M385" s="58"/>
      <c r="N385" s="59"/>
      <c r="O385" s="72"/>
      <c r="P385" s="72"/>
      <c r="Q385" s="72"/>
      <c r="R385" s="72"/>
      <c r="S385" s="72"/>
      <c r="T385" s="72"/>
      <c r="U385" s="61"/>
      <c r="V385" s="185"/>
      <c r="W385" s="182"/>
    </row>
    <row ht="16.5" r="386">
      <c r="A386" s="183"/>
      <c r="B386" s="151"/>
      <c r="C386" s="49"/>
      <c r="D386" s="50"/>
      <c r="E386" s="268"/>
      <c r="F386" s="184"/>
      <c r="G386" s="184"/>
      <c r="H386" s="53"/>
      <c r="I386" s="109"/>
      <c r="J386" s="55"/>
      <c r="K386" s="71"/>
      <c r="L386" s="57"/>
      <c r="M386" s="58"/>
      <c r="N386" s="59"/>
      <c r="O386" s="72"/>
      <c r="P386" s="72"/>
      <c r="Q386" s="72"/>
      <c r="R386" s="72"/>
      <c r="S386" s="72"/>
      <c r="T386" s="72"/>
      <c r="U386" s="61"/>
      <c r="V386" s="185"/>
      <c r="W386" s="182"/>
    </row>
    <row ht="15" customHeight="1" r="387">
      <c r="A387" s="186" t="s">
        <v>25</v>
      </c>
      <c r="B387" s="151"/>
      <c r="C387" s="49"/>
      <c r="D387" s="50"/>
      <c r="E387" s="268"/>
      <c r="F387" s="184"/>
      <c r="G387" s="184"/>
      <c r="H387" s="53"/>
      <c r="I387" s="109"/>
      <c r="J387" s="55"/>
      <c r="K387" s="71"/>
      <c r="L387" s="57"/>
      <c r="M387" s="58"/>
      <c r="N387" s="59"/>
      <c r="O387" s="72"/>
      <c r="P387" s="72"/>
      <c r="Q387" s="72"/>
      <c r="R387" s="72"/>
      <c r="S387" s="72"/>
      <c r="T387" s="72"/>
      <c r="U387" s="61"/>
      <c r="V387" s="185"/>
      <c r="W387" s="182"/>
    </row>
    <row ht="13.5" customHeight="1" r="388">
      <c r="A388" s="456" t="s">
        <v>142</v>
      </c>
      <c r="B388" s="151"/>
      <c r="C388" s="74"/>
      <c r="D388" s="74"/>
      <c r="E388" s="75"/>
      <c r="F388" s="75"/>
      <c r="G388" s="75"/>
      <c r="H388" s="76"/>
      <c r="I388" s="77"/>
      <c r="J388" s="78"/>
      <c r="K388" s="79"/>
      <c r="L388" s="80"/>
      <c r="M388" s="81"/>
      <c r="N388" s="81"/>
      <c r="O388" s="82"/>
      <c r="P388" s="82"/>
      <c r="Q388" s="82"/>
      <c r="R388" s="82"/>
      <c r="S388" s="82"/>
      <c r="T388" s="75"/>
      <c r="U388" s="83"/>
      <c r="V388" s="185"/>
      <c r="W388" s="182"/>
    </row>
    <row ht="13.5" customHeight="1" r="389">
      <c r="A389" s="456"/>
      <c r="B389" s="151"/>
      <c r="C389" s="84"/>
      <c r="D389" s="84"/>
      <c r="E389" s="85"/>
      <c r="F389" s="85"/>
      <c r="G389" s="85"/>
      <c r="H389" s="86"/>
      <c r="I389" s="87"/>
      <c r="J389" s="87"/>
      <c r="K389" s="88"/>
      <c r="L389" s="88"/>
      <c r="M389" s="81"/>
      <c r="N389" s="85"/>
      <c r="O389" s="357" t="s">
        <v>30</v>
      </c>
      <c r="P389" s="357"/>
      <c r="Q389" s="357"/>
      <c r="R389" s="357"/>
      <c r="S389" s="283"/>
      <c r="T389" s="283"/>
      <c r="U389" s="83"/>
      <c r="V389" s="185"/>
      <c r="W389" s="182"/>
    </row>
    <row ht="30.600000000000001" customHeight="1" r="390">
      <c r="A390" s="456"/>
      <c r="B390" s="151"/>
      <c r="C390" s="89"/>
      <c r="D390" s="89"/>
      <c r="E390" s="90"/>
      <c r="F390" s="38" t="s">
        <v>14</v>
      </c>
      <c r="G390" s="38" t="s">
        <v>31</v>
      </c>
      <c r="H390" s="91"/>
      <c r="I390" s="92"/>
      <c r="J390" s="93"/>
      <c r="K390" s="94"/>
      <c r="L390" s="93"/>
      <c r="M390" s="81"/>
      <c r="N390" s="85"/>
      <c r="O390" s="97" t="s">
        <v>15</v>
      </c>
      <c r="P390" s="292"/>
      <c r="Q390" s="98" t="s">
        <v>16</v>
      </c>
      <c r="R390" s="293"/>
      <c r="S390" s="283"/>
      <c r="T390" s="99" t="s">
        <v>17</v>
      </c>
      <c r="U390" s="83"/>
      <c r="V390" s="185"/>
      <c r="W390" s="182"/>
    </row>
    <row ht="64.150000000000006" customHeight="1" r="391">
      <c r="A391" s="456"/>
      <c r="B391" s="151"/>
      <c r="C391" s="49" t="s">
        <v>54</v>
      </c>
      <c r="D391" s="49"/>
      <c r="E391" s="107" t="s">
        <v>220</v>
      </c>
      <c r="F391" s="108" t="s">
        <v>66</v>
      </c>
      <c r="G391" s="102" t="s">
        <v>33</v>
      </c>
      <c r="H391" s="444"/>
      <c r="I391" s="167">
        <v>0.5</v>
      </c>
      <c r="J391" s="110"/>
      <c r="K391" s="168">
        <f si="5" t="shared"/>
        <v>5</v>
      </c>
      <c r="L391" s="112"/>
      <c r="M391" s="84"/>
      <c r="N391" s="504"/>
      <c r="O391" s="245">
        <v>1</v>
      </c>
      <c r="P391" s="110"/>
      <c r="Q391" s="168">
        <f>O391*10</f>
        <v>10</v>
      </c>
      <c r="R391" s="112"/>
      <c r="S391" s="271"/>
      <c r="T391" s="211" t="s">
        <v>28</v>
      </c>
      <c r="U391" s="61"/>
      <c r="V391" s="185"/>
      <c r="W391" s="182"/>
    </row>
    <row ht="23.649999999999999" customHeight="1" r="392">
      <c r="A392" s="456"/>
      <c r="B392" s="169"/>
      <c r="C392" s="505"/>
      <c r="D392" s="505"/>
      <c r="E392" s="506" t="str">
        <f>IF(SUM(I384:I391)=1,"","le total des pourcentages est différent de 100")</f>
        <v/>
      </c>
      <c r="F392" s="507"/>
      <c r="G392" s="506"/>
      <c r="H392" s="484"/>
      <c r="I392" s="120">
        <v>1</v>
      </c>
      <c r="J392" s="121"/>
      <c r="K392" s="122">
        <f>IF(AND(K384&lt;=(SUM(K384:K391)/2),K385&lt;=(SUM(K384:K391)/2),K386&lt;=(SUM(K384:K391)/2),K386&lt;=(SUM(K384:K391)/2),K391&lt;=(SUM(K384:K391)/2))=TRUE(),SUM(K384:K391),"Erreur")</f>
        <v>10</v>
      </c>
      <c r="L392" s="123"/>
      <c r="M392" s="124"/>
      <c r="N392" s="283"/>
      <c r="O392" s="258">
        <f>SUM(O391:O391)</f>
        <v>1</v>
      </c>
      <c r="P392" s="259"/>
      <c r="Q392" s="260">
        <f>SUM(Q391:Q391)</f>
        <v>10</v>
      </c>
      <c r="R392" s="126"/>
      <c r="S392" s="127"/>
      <c r="T392" s="128" t="str">
        <f>IF(SUM(O391:O391)=1,"","le total des pourcentages est différent de 100")</f>
        <v/>
      </c>
      <c r="U392" s="127"/>
      <c r="V392" s="191"/>
      <c r="W392" s="182"/>
    </row>
    <row ht="6.9500000000000002" customHeight="1" r="393">
      <c r="A393" s="456"/>
      <c r="B393" s="171"/>
      <c r="C393" s="81"/>
      <c r="D393" s="81"/>
      <c r="E393" s="131" t="str">
        <f>IF(AND(I384&lt;=0.5,I385&lt;=0.5,I386&lt;=0.5,I387&lt;=0.5,I391&lt;=0.5)=TRUE(),"","il y a des épreuves qui dépassent les 50%")</f>
        <v/>
      </c>
      <c r="F393" s="132"/>
      <c r="G393" s="132"/>
      <c r="H393" s="133"/>
      <c r="I393" s="88"/>
      <c r="J393" s="88"/>
      <c r="K393" s="88"/>
      <c r="L393" s="88"/>
      <c r="M393" s="81"/>
      <c r="N393" s="85"/>
      <c r="O393" s="88"/>
      <c r="P393" s="88"/>
      <c r="Q393" s="88"/>
      <c r="R393" s="88"/>
      <c r="S393" s="81"/>
      <c r="T393" s="81"/>
      <c r="U393" s="81"/>
      <c r="V393" s="193"/>
      <c r="W393" s="182"/>
    </row>
    <row ht="6.9500000000000002" customHeight="1" r="394">
      <c r="A394" s="187"/>
      <c r="B394" s="194"/>
      <c r="C394" s="195"/>
      <c r="D394" s="195"/>
      <c r="E394" s="196"/>
      <c r="F394" s="196"/>
      <c r="G394" s="196"/>
      <c r="H394" s="196"/>
      <c r="I394" s="195"/>
      <c r="J394" s="195"/>
      <c r="K394" s="195"/>
      <c r="L394" s="195"/>
      <c r="M394" s="195"/>
      <c r="N394" s="195"/>
      <c r="O394" s="195"/>
      <c r="P394" s="195"/>
      <c r="Q394" s="195"/>
      <c r="R394" s="195"/>
      <c r="S394" s="195"/>
      <c r="T394" s="195"/>
      <c r="U394" s="195"/>
      <c r="V394" s="197"/>
      <c r="W394" s="182"/>
    </row>
    <row ht="15" customHeight="1" r="395">
      <c r="A395" s="198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25"/>
    </row>
    <row ht="15" customHeight="1" r="396">
      <c r="A396" s="176" t="s">
        <v>221</v>
      </c>
      <c r="B396" s="177"/>
      <c r="C396" s="177"/>
      <c r="D396" s="177"/>
      <c r="E396" s="177"/>
      <c r="F396" s="177"/>
      <c r="G396" s="177"/>
      <c r="H396" s="177"/>
      <c r="I396" s="177"/>
      <c r="J396" s="177"/>
      <c r="K396" s="177"/>
      <c r="L396" s="177"/>
      <c r="M396" s="177"/>
      <c r="N396" s="177"/>
      <c r="O396" s="177"/>
      <c r="P396" s="177"/>
      <c r="Q396" s="177"/>
      <c r="R396" s="177"/>
      <c r="S396" s="177"/>
      <c r="T396" s="177"/>
      <c r="U396" s="177"/>
      <c r="V396" s="178"/>
      <c r="W396" s="182"/>
    </row>
    <row ht="36.75" customHeight="1" r="397">
      <c r="A397" s="307"/>
      <c r="B397" s="148"/>
      <c r="C397" s="28"/>
      <c r="D397" s="28"/>
      <c r="E397" s="28"/>
      <c r="F397" s="28"/>
      <c r="G397" s="28"/>
      <c r="H397" s="29"/>
      <c r="I397" s="30" t="s">
        <v>12</v>
      </c>
      <c r="J397" s="30"/>
      <c r="K397" s="30"/>
      <c r="L397" s="31"/>
      <c r="M397" s="28"/>
      <c r="N397" s="28"/>
      <c r="O397" s="28"/>
      <c r="P397" s="28"/>
      <c r="Q397" s="28"/>
      <c r="R397" s="28"/>
      <c r="S397" s="28"/>
      <c r="T397" s="28"/>
      <c r="U397" s="28"/>
      <c r="V397" s="180"/>
      <c r="W397" s="182"/>
    </row>
    <row ht="37.899999999999999" customHeight="1" r="398">
      <c r="A398" s="307"/>
      <c r="B398" s="149"/>
      <c r="C398" s="58"/>
      <c r="D398" s="58"/>
      <c r="E398" s="502"/>
      <c r="F398" s="503" t="s">
        <v>14</v>
      </c>
      <c r="G398" s="503"/>
      <c r="H398" s="39"/>
      <c r="I398" s="97" t="s">
        <v>15</v>
      </c>
      <c r="J398" s="41"/>
      <c r="K398" s="42" t="s">
        <v>16</v>
      </c>
      <c r="L398" s="43"/>
      <c r="M398" s="44"/>
      <c r="N398" s="44"/>
      <c r="O398" s="45" t="s">
        <v>17</v>
      </c>
      <c r="P398" s="45"/>
      <c r="Q398" s="45"/>
      <c r="R398" s="45"/>
      <c r="S398" s="45"/>
      <c r="T398" s="45"/>
      <c r="U398" s="46"/>
      <c r="V398" s="181" t="s">
        <v>18</v>
      </c>
      <c r="W398" s="182"/>
    </row>
    <row ht="35.649999999999999" customHeight="1" r="399">
      <c r="A399" s="183" t="s">
        <v>186</v>
      </c>
      <c r="B399" s="151"/>
      <c r="C399" s="49" t="s">
        <v>19</v>
      </c>
      <c r="D399" s="508" t="s">
        <v>41</v>
      </c>
      <c r="E399" s="418" t="s">
        <v>103</v>
      </c>
      <c r="F399" s="215" t="s">
        <v>45</v>
      </c>
      <c r="G399" s="215"/>
      <c r="H399" s="53"/>
      <c r="I399" s="509">
        <v>0.14999999999999999</v>
      </c>
      <c r="J399" s="55"/>
      <c r="K399" s="420">
        <f>I399*10</f>
        <v>1.5</v>
      </c>
      <c r="L399" s="57"/>
      <c r="M399" s="58"/>
      <c r="N399" s="59"/>
      <c r="O399" s="211" t="s">
        <v>108</v>
      </c>
      <c r="P399" s="211"/>
      <c r="Q399" s="211"/>
      <c r="R399" s="211"/>
      <c r="S399" s="211"/>
      <c r="T399" s="211"/>
      <c r="U399" s="61"/>
      <c r="V399" s="185" t="s">
        <v>24</v>
      </c>
      <c r="W399" s="182"/>
    </row>
    <row ht="35.649999999999999" customHeight="1" r="400">
      <c r="A400" s="183"/>
      <c r="B400" s="151"/>
      <c r="C400" s="49"/>
      <c r="D400" s="508" t="s">
        <v>148</v>
      </c>
      <c r="E400" s="510" t="s">
        <v>222</v>
      </c>
      <c r="F400" s="277" t="s">
        <v>45</v>
      </c>
      <c r="G400" s="277"/>
      <c r="H400" s="53"/>
      <c r="I400" s="467">
        <v>0.14999999999999999</v>
      </c>
      <c r="J400" s="55"/>
      <c r="K400" s="420">
        <v>1.5</v>
      </c>
      <c r="L400" s="57"/>
      <c r="M400" s="58"/>
      <c r="N400" s="59"/>
      <c r="O400" s="333"/>
      <c r="P400" s="334"/>
      <c r="Q400" s="334"/>
      <c r="R400" s="334"/>
      <c r="S400" s="334"/>
      <c r="T400" s="335"/>
      <c r="U400" s="61"/>
      <c r="V400" s="185"/>
      <c r="W400" s="182"/>
    </row>
    <row ht="39" customHeight="1" r="401">
      <c r="A401" s="183"/>
      <c r="B401" s="151"/>
      <c r="C401" s="49"/>
      <c r="D401" s="50" t="s">
        <v>146</v>
      </c>
      <c r="E401" s="511" t="s">
        <v>189</v>
      </c>
      <c r="F401" s="512" t="s">
        <v>35</v>
      </c>
      <c r="G401" s="1"/>
      <c r="H401" s="53"/>
      <c r="I401" s="513">
        <v>0.10000000000000001</v>
      </c>
      <c r="J401" s="55"/>
      <c r="K401" s="396">
        <f ref="K401:K441" si="7" t="shared">I401*10</f>
        <v>1</v>
      </c>
      <c r="L401" s="57"/>
      <c r="M401" s="58"/>
      <c r="N401" s="59"/>
      <c r="O401" s="211" t="s">
        <v>28</v>
      </c>
      <c r="P401" s="211"/>
      <c r="Q401" s="211"/>
      <c r="R401" s="211"/>
      <c r="S401" s="211"/>
      <c r="T401" s="211"/>
      <c r="U401" s="61"/>
      <c r="V401" s="185"/>
      <c r="W401" s="182"/>
    </row>
    <row ht="15" customHeight="1" r="402">
      <c r="A402" s="183"/>
      <c r="B402" s="151"/>
      <c r="C402" s="49"/>
      <c r="D402" s="514" t="s">
        <v>88</v>
      </c>
      <c r="E402" s="515" t="s">
        <v>190</v>
      </c>
      <c r="F402" s="516" t="s">
        <v>191</v>
      </c>
      <c r="G402" s="516"/>
      <c r="H402" s="53"/>
      <c r="I402" s="457">
        <v>0.10000000000000001</v>
      </c>
      <c r="J402" s="55"/>
      <c r="K402" s="458">
        <f si="7" t="shared"/>
        <v>1</v>
      </c>
      <c r="L402" s="57"/>
      <c r="M402" s="58"/>
      <c r="N402" s="59"/>
      <c r="O402" s="311" t="s">
        <v>28</v>
      </c>
      <c r="P402" s="311"/>
      <c r="Q402" s="311"/>
      <c r="R402" s="311"/>
      <c r="S402" s="311"/>
      <c r="T402" s="311"/>
      <c r="U402" s="61"/>
      <c r="V402" s="185"/>
      <c r="W402" s="182"/>
    </row>
    <row ht="29.449999999999999" customHeight="1" r="403">
      <c r="A403" s="186" t="s">
        <v>25</v>
      </c>
      <c r="B403" s="151"/>
      <c r="C403" s="49"/>
      <c r="D403" s="514"/>
      <c r="E403" s="515"/>
      <c r="F403" s="516"/>
      <c r="G403" s="516"/>
      <c r="H403" s="53"/>
      <c r="I403" s="457"/>
      <c r="J403" s="55"/>
      <c r="K403" s="458"/>
      <c r="L403" s="57"/>
      <c r="M403" s="58"/>
      <c r="N403" s="59"/>
      <c r="O403" s="311"/>
      <c r="P403" s="311"/>
      <c r="Q403" s="311"/>
      <c r="R403" s="311"/>
      <c r="S403" s="311"/>
      <c r="T403" s="311"/>
      <c r="U403" s="61"/>
      <c r="V403" s="185"/>
      <c r="W403" s="182"/>
    </row>
    <row ht="13.5" customHeight="1" r="404">
      <c r="A404" s="187" t="s">
        <v>223</v>
      </c>
      <c r="B404" s="151"/>
      <c r="C404" s="74"/>
      <c r="D404" s="74"/>
      <c r="E404" s="75"/>
      <c r="F404" s="75"/>
      <c r="G404" s="75"/>
      <c r="H404" s="76"/>
      <c r="I404" s="77"/>
      <c r="J404" s="78"/>
      <c r="K404" s="79"/>
      <c r="L404" s="80"/>
      <c r="M404" s="81"/>
      <c r="N404" s="81"/>
      <c r="O404" s="82"/>
      <c r="P404" s="82"/>
      <c r="Q404" s="82"/>
      <c r="R404" s="82"/>
      <c r="S404" s="82"/>
      <c r="T404" s="75"/>
      <c r="U404" s="83"/>
      <c r="V404" s="185"/>
      <c r="W404" s="182"/>
    </row>
    <row ht="15" customHeight="1" r="405">
      <c r="A405" s="187"/>
      <c r="B405" s="151"/>
      <c r="C405" s="84"/>
      <c r="D405" s="247"/>
      <c r="E405" s="85"/>
      <c r="F405" s="85"/>
      <c r="G405" s="85"/>
      <c r="H405" s="86"/>
      <c r="I405" s="87"/>
      <c r="J405" s="87"/>
      <c r="K405" s="88"/>
      <c r="L405" s="88"/>
      <c r="M405" s="81"/>
      <c r="N405" s="86"/>
      <c r="O405" s="30" t="s">
        <v>30</v>
      </c>
      <c r="P405" s="30"/>
      <c r="Q405" s="30"/>
      <c r="R405" s="30"/>
      <c r="S405" s="85"/>
      <c r="T405" s="85"/>
      <c r="U405" s="83"/>
      <c r="V405" s="185"/>
      <c r="W405" s="182"/>
    </row>
    <row ht="26.649999999999999" customHeight="1" r="406">
      <c r="A406" s="187"/>
      <c r="B406" s="151"/>
      <c r="C406" s="89"/>
      <c r="D406" s="89"/>
      <c r="E406" s="90"/>
      <c r="F406" s="38" t="s">
        <v>14</v>
      </c>
      <c r="G406" s="38" t="s">
        <v>31</v>
      </c>
      <c r="H406" s="91"/>
      <c r="I406" s="92"/>
      <c r="J406" s="93"/>
      <c r="K406" s="94"/>
      <c r="L406" s="95"/>
      <c r="M406" s="81"/>
      <c r="N406" s="39"/>
      <c r="O406" s="97" t="s">
        <v>15</v>
      </c>
      <c r="P406" s="41"/>
      <c r="Q406" s="98" t="s">
        <v>16</v>
      </c>
      <c r="R406" s="43"/>
      <c r="S406" s="81"/>
      <c r="T406" s="99" t="s">
        <v>17</v>
      </c>
      <c r="U406" s="83"/>
      <c r="V406" s="185"/>
      <c r="W406" s="182"/>
    </row>
    <row ht="36.600000000000001" customHeight="1" r="407">
      <c r="A407" s="187"/>
      <c r="B407" s="151"/>
      <c r="C407" s="49" t="s">
        <v>32</v>
      </c>
      <c r="D407" s="100" t="s">
        <v>41</v>
      </c>
      <c r="E407" s="107" t="s">
        <v>103</v>
      </c>
      <c r="F407" s="108" t="s">
        <v>45</v>
      </c>
      <c r="G407" s="102" t="s">
        <v>33</v>
      </c>
      <c r="H407" s="91"/>
      <c r="I407" s="245">
        <v>0.25</v>
      </c>
      <c r="J407" s="93"/>
      <c r="K407" s="253">
        <f si="7" t="shared"/>
        <v>2.5</v>
      </c>
      <c r="L407" s="95"/>
      <c r="M407" s="81"/>
      <c r="N407" s="39"/>
      <c r="O407" s="245">
        <v>0.5</v>
      </c>
      <c r="P407" s="517"/>
      <c r="Q407" s="253">
        <f ref="Q407:Q408" si="8" t="shared">O407*10</f>
        <v>5</v>
      </c>
      <c r="R407" s="57"/>
      <c r="S407" s="59"/>
      <c r="T407" s="105" t="s">
        <v>28</v>
      </c>
      <c r="U407" s="61"/>
      <c r="V407" s="185"/>
      <c r="W407" s="182"/>
    </row>
    <row ht="46.149999999999999" customHeight="1" r="408">
      <c r="A408" s="187"/>
      <c r="B408" s="151"/>
      <c r="C408" s="49"/>
      <c r="D408" s="100" t="s">
        <v>150</v>
      </c>
      <c r="E408" s="107" t="s">
        <v>224</v>
      </c>
      <c r="F408" s="101" t="s">
        <v>60</v>
      </c>
      <c r="G408" s="102" t="s">
        <v>33</v>
      </c>
      <c r="H408" s="91"/>
      <c r="I408" s="153">
        <v>0.25</v>
      </c>
      <c r="J408" s="93"/>
      <c r="K408" s="253">
        <f si="7" t="shared"/>
        <v>2.5</v>
      </c>
      <c r="L408" s="95"/>
      <c r="M408" s="81"/>
      <c r="N408" s="39"/>
      <c r="O408" s="153">
        <v>0.5</v>
      </c>
      <c r="P408" s="517"/>
      <c r="Q408" s="253">
        <f si="8" t="shared"/>
        <v>5</v>
      </c>
      <c r="R408" s="57"/>
      <c r="S408" s="59"/>
      <c r="T408" s="329" t="s">
        <v>28</v>
      </c>
      <c r="U408" s="61"/>
      <c r="V408" s="185"/>
      <c r="W408" s="182"/>
    </row>
    <row ht="24.600000000000001" customHeight="1" r="409">
      <c r="A409" s="187"/>
      <c r="B409" s="151"/>
      <c r="C409" s="49"/>
      <c r="D409" s="100" t="str">
        <f>D402</f>
        <v>Conversation</v>
      </c>
      <c r="E409" s="108" t="s">
        <v>27</v>
      </c>
      <c r="F409" s="101" t="s">
        <v>28</v>
      </c>
      <c r="G409" s="102"/>
      <c r="H409" s="91"/>
      <c r="I409" s="109"/>
      <c r="J409" s="93"/>
      <c r="K409" s="253"/>
      <c r="L409" s="95"/>
      <c r="M409" s="81"/>
      <c r="N409" s="39"/>
      <c r="O409" s="109"/>
      <c r="P409" s="517"/>
      <c r="Q409" s="253"/>
      <c r="R409" s="57"/>
      <c r="S409" s="59"/>
      <c r="T409" s="190" t="s">
        <v>28</v>
      </c>
      <c r="U409" s="61"/>
      <c r="V409" s="185"/>
      <c r="W409" s="182"/>
    </row>
    <row ht="15" customHeight="1" r="410">
      <c r="A410" s="187"/>
      <c r="B410" s="169"/>
      <c r="C410" s="116"/>
      <c r="D410" s="116"/>
      <c r="E410" s="448" t="str">
        <f>IF(SUM(I399:I409)=1,"","le total des pourcentages est différent de 100")</f>
        <v/>
      </c>
      <c r="F410" s="449"/>
      <c r="G410" s="449"/>
      <c r="H410" s="91"/>
      <c r="I410" s="258">
        <f>I399+I400+I401+I402+I407+I408</f>
        <v>1</v>
      </c>
      <c r="J410" s="259"/>
      <c r="K410" s="260">
        <v>10</v>
      </c>
      <c r="L410" s="261"/>
      <c r="M410" s="81"/>
      <c r="N410" s="39"/>
      <c r="O410" s="258">
        <f>SUM(O407:O409)</f>
        <v>1</v>
      </c>
      <c r="P410" s="259"/>
      <c r="Q410" s="260">
        <f>SUM(Q407:Q409)</f>
        <v>10</v>
      </c>
      <c r="R410" s="126"/>
      <c r="S410" s="127"/>
      <c r="T410" s="128" t="str">
        <f>IF(SUM(O407:O409)=1,"","le total des pourcentages est différent de 100")</f>
        <v/>
      </c>
      <c r="U410" s="127"/>
      <c r="V410" s="191"/>
      <c r="W410" s="182"/>
    </row>
    <row ht="13.5" customHeight="1" r="411">
      <c r="A411" s="187"/>
      <c r="B411" s="171"/>
      <c r="C411" s="172"/>
      <c r="D411" s="81"/>
      <c r="E411" s="131"/>
      <c r="F411" s="132"/>
      <c r="G411" s="132"/>
      <c r="H411" s="133"/>
      <c r="I411" s="88"/>
      <c r="J411" s="88"/>
      <c r="K411" s="88"/>
      <c r="L411" s="88"/>
      <c r="M411" s="81"/>
      <c r="N411" s="133"/>
      <c r="O411" s="88"/>
      <c r="P411" s="88"/>
      <c r="Q411" s="88"/>
      <c r="R411" s="88"/>
      <c r="S411" s="81"/>
      <c r="T411" s="81"/>
      <c r="U411" s="81"/>
      <c r="V411" s="193"/>
      <c r="W411" s="182"/>
    </row>
    <row ht="9.9499999999999993" customHeight="1" r="412">
      <c r="A412" s="187"/>
      <c r="B412" s="194"/>
      <c r="C412" s="195"/>
      <c r="D412" s="195"/>
      <c r="E412" s="196"/>
      <c r="F412" s="196"/>
      <c r="G412" s="196"/>
      <c r="H412" s="196"/>
      <c r="I412" s="195"/>
      <c r="J412" s="195"/>
      <c r="K412" s="195"/>
      <c r="L412" s="195"/>
      <c r="M412" s="195"/>
      <c r="N412" s="195"/>
      <c r="O412" s="195"/>
      <c r="P412" s="195"/>
      <c r="Q412" s="195"/>
      <c r="R412" s="195"/>
      <c r="S412" s="195"/>
      <c r="T412" s="195"/>
      <c r="U412" s="195"/>
      <c r="V412" s="197"/>
      <c r="W412" s="182"/>
    </row>
    <row ht="15" customHeight="1" r="413">
      <c r="A413" s="198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25"/>
    </row>
    <row ht="13.5" customHeight="1" r="414">
      <c r="A414" s="176" t="s">
        <v>225</v>
      </c>
      <c r="B414" s="177"/>
      <c r="C414" s="177"/>
      <c r="D414" s="177"/>
      <c r="E414" s="177"/>
      <c r="F414" s="177"/>
      <c r="G414" s="177"/>
      <c r="H414" s="177"/>
      <c r="I414" s="177"/>
      <c r="J414" s="177"/>
      <c r="K414" s="177"/>
      <c r="L414" s="177"/>
      <c r="M414" s="177"/>
      <c r="N414" s="177"/>
      <c r="O414" s="177"/>
      <c r="P414" s="177"/>
      <c r="Q414" s="177"/>
      <c r="R414" s="177"/>
      <c r="S414" s="177"/>
      <c r="T414" s="177"/>
      <c r="U414" s="177"/>
      <c r="V414" s="178"/>
      <c r="W414" s="182"/>
    </row>
    <row ht="13.15" customHeight="1" r="415">
      <c r="A415" s="179"/>
      <c r="B415" s="148"/>
      <c r="C415" s="28"/>
      <c r="D415" s="28"/>
      <c r="E415" s="28"/>
      <c r="F415" s="28"/>
      <c r="G415" s="28"/>
      <c r="H415" s="29"/>
      <c r="I415" s="30" t="s">
        <v>12</v>
      </c>
      <c r="J415" s="30"/>
      <c r="K415" s="30"/>
      <c r="L415" s="31"/>
      <c r="M415" s="28"/>
      <c r="N415" s="28"/>
      <c r="O415" s="28"/>
      <c r="P415" s="28"/>
      <c r="Q415" s="28"/>
      <c r="R415" s="28"/>
      <c r="S415" s="28"/>
      <c r="T415" s="28"/>
      <c r="U415" s="28"/>
      <c r="V415" s="180"/>
      <c r="W415" s="182"/>
    </row>
    <row ht="64.900000000000006" customHeight="1" r="416">
      <c r="A416" s="179"/>
      <c r="B416" s="149"/>
      <c r="C416" s="36"/>
      <c r="D416" s="36"/>
      <c r="E416" s="37"/>
      <c r="F416" s="38" t="s">
        <v>14</v>
      </c>
      <c r="G416" s="38"/>
      <c r="H416" s="39"/>
      <c r="I416" s="40" t="s">
        <v>15</v>
      </c>
      <c r="J416" s="41"/>
      <c r="K416" s="42" t="s">
        <v>16</v>
      </c>
      <c r="L416" s="43"/>
      <c r="M416" s="44"/>
      <c r="N416" s="44"/>
      <c r="O416" s="45" t="s">
        <v>17</v>
      </c>
      <c r="P416" s="45"/>
      <c r="Q416" s="45"/>
      <c r="R416" s="45"/>
      <c r="S416" s="45"/>
      <c r="T416" s="45"/>
      <c r="U416" s="46"/>
      <c r="V416" s="181" t="s">
        <v>18</v>
      </c>
      <c r="W416" s="182"/>
    </row>
    <row ht="15" customHeight="1" r="417">
      <c r="A417" s="183" t="s">
        <v>226</v>
      </c>
      <c r="B417" s="151"/>
      <c r="C417" s="49" t="s">
        <v>19</v>
      </c>
      <c r="D417" s="50" t="s">
        <v>197</v>
      </c>
      <c r="E417" s="268" t="s">
        <v>227</v>
      </c>
      <c r="F417" s="69" t="s">
        <v>28</v>
      </c>
      <c r="G417" s="69"/>
      <c r="H417" s="53"/>
      <c r="I417" s="153">
        <v>0.5</v>
      </c>
      <c r="J417" s="55"/>
      <c r="K417" s="251">
        <f si="7" t="shared"/>
        <v>5</v>
      </c>
      <c r="L417" s="57"/>
      <c r="M417" s="58"/>
      <c r="N417" s="59"/>
      <c r="O417" s="72" t="s">
        <v>28</v>
      </c>
      <c r="P417" s="72"/>
      <c r="Q417" s="72"/>
      <c r="R417" s="72"/>
      <c r="S417" s="72"/>
      <c r="T417" s="72"/>
      <c r="U417" s="61"/>
      <c r="V417" s="185" t="s">
        <v>24</v>
      </c>
      <c r="W417" s="182"/>
    </row>
    <row ht="36" customHeight="1" r="418">
      <c r="A418" s="183"/>
      <c r="B418" s="151"/>
      <c r="C418" s="49"/>
      <c r="D418" s="50"/>
      <c r="E418" s="268"/>
      <c r="F418" s="69"/>
      <c r="G418" s="69"/>
      <c r="H418" s="53"/>
      <c r="I418" s="153"/>
      <c r="J418" s="55"/>
      <c r="K418" s="251"/>
      <c r="L418" s="57"/>
      <c r="M418" s="58"/>
      <c r="N418" s="59"/>
      <c r="O418" s="72"/>
      <c r="P418" s="72"/>
      <c r="Q418" s="72"/>
      <c r="R418" s="72"/>
      <c r="S418" s="72"/>
      <c r="T418" s="72"/>
      <c r="U418" s="61"/>
      <c r="V418" s="185"/>
      <c r="W418" s="182"/>
    </row>
    <row ht="13.5" customHeight="1" r="419">
      <c r="A419" s="183"/>
      <c r="B419" s="151"/>
      <c r="C419" s="49"/>
      <c r="D419" s="50" t="s">
        <v>228</v>
      </c>
      <c r="E419" s="268" t="s">
        <v>27</v>
      </c>
      <c r="F419" s="69" t="s">
        <v>28</v>
      </c>
      <c r="G419" s="69"/>
      <c r="H419" s="53"/>
      <c r="I419" s="518"/>
      <c r="J419" s="55"/>
      <c r="K419" s="71"/>
      <c r="L419" s="57"/>
      <c r="M419" s="58"/>
      <c r="N419" s="59"/>
      <c r="O419" s="72" t="s">
        <v>28</v>
      </c>
      <c r="P419" s="72"/>
      <c r="Q419" s="72"/>
      <c r="R419" s="72"/>
      <c r="S419" s="72"/>
      <c r="T419" s="72"/>
      <c r="U419" s="61"/>
      <c r="V419" s="185"/>
      <c r="W419" s="182"/>
    </row>
    <row ht="22.149999999999999" customHeight="1" r="420">
      <c r="A420" s="186" t="s">
        <v>25</v>
      </c>
      <c r="B420" s="151"/>
      <c r="C420" s="49"/>
      <c r="D420" s="50"/>
      <c r="E420" s="268"/>
      <c r="F420" s="69"/>
      <c r="G420" s="69"/>
      <c r="H420" s="53"/>
      <c r="I420" s="518"/>
      <c r="J420" s="55"/>
      <c r="K420" s="71"/>
      <c r="L420" s="57"/>
      <c r="M420" s="58"/>
      <c r="N420" s="59"/>
      <c r="O420" s="72"/>
      <c r="P420" s="72"/>
      <c r="Q420" s="72"/>
      <c r="R420" s="72"/>
      <c r="S420" s="72"/>
      <c r="T420" s="72"/>
      <c r="U420" s="61"/>
      <c r="V420" s="185"/>
      <c r="W420" s="182"/>
    </row>
    <row ht="14.25" customHeight="1" r="421">
      <c r="A421" s="187" t="s">
        <v>229</v>
      </c>
      <c r="B421" s="151"/>
      <c r="C421" s="74"/>
      <c r="D421" s="74"/>
      <c r="E421" s="75"/>
      <c r="F421" s="75"/>
      <c r="G421" s="75"/>
      <c r="H421" s="76"/>
      <c r="I421" s="77"/>
      <c r="J421" s="78"/>
      <c r="K421" s="79"/>
      <c r="L421" s="80"/>
      <c r="M421" s="81"/>
      <c r="N421" s="81"/>
      <c r="O421" s="82"/>
      <c r="P421" s="82"/>
      <c r="Q421" s="82"/>
      <c r="R421" s="82"/>
      <c r="S421" s="82"/>
      <c r="T421" s="75"/>
      <c r="U421" s="83"/>
      <c r="V421" s="185"/>
      <c r="W421" s="182"/>
    </row>
    <row ht="14.25" customHeight="1" r="422">
      <c r="A422" s="187"/>
      <c r="B422" s="151"/>
      <c r="C422" s="84"/>
      <c r="D422" s="247"/>
      <c r="E422" s="85"/>
      <c r="F422" s="85"/>
      <c r="G422" s="85"/>
      <c r="H422" s="86"/>
      <c r="I422" s="87"/>
      <c r="J422" s="87"/>
      <c r="K422" s="88"/>
      <c r="L422" s="88"/>
      <c r="M422" s="81"/>
      <c r="N422" s="86"/>
      <c r="O422" s="30" t="s">
        <v>30</v>
      </c>
      <c r="P422" s="30"/>
      <c r="Q422" s="30"/>
      <c r="R422" s="30"/>
      <c r="S422" s="85"/>
      <c r="T422" s="85"/>
      <c r="U422" s="83"/>
      <c r="V422" s="185"/>
      <c r="W422" s="182"/>
    </row>
    <row ht="24.75" customHeight="1" r="423">
      <c r="A423" s="187"/>
      <c r="B423" s="151"/>
      <c r="C423" s="89"/>
      <c r="D423" s="89"/>
      <c r="E423" s="90"/>
      <c r="F423" s="38" t="s">
        <v>14</v>
      </c>
      <c r="G423" s="38" t="s">
        <v>31</v>
      </c>
      <c r="H423" s="91"/>
      <c r="I423" s="92"/>
      <c r="J423" s="93"/>
      <c r="K423" s="94"/>
      <c r="L423" s="95"/>
      <c r="M423" s="81"/>
      <c r="N423" s="96"/>
      <c r="O423" s="97" t="s">
        <v>15</v>
      </c>
      <c r="P423" s="41"/>
      <c r="Q423" s="98" t="s">
        <v>16</v>
      </c>
      <c r="R423" s="43"/>
      <c r="S423" s="81"/>
      <c r="T423" s="99" t="s">
        <v>17</v>
      </c>
      <c r="U423" s="83"/>
      <c r="V423" s="185"/>
      <c r="W423" s="182"/>
    </row>
    <row ht="21.600000000000001" customHeight="1" r="424">
      <c r="A424" s="187"/>
      <c r="B424" s="151"/>
      <c r="C424" s="49" t="s">
        <v>32</v>
      </c>
      <c r="D424" s="100" t="str">
        <f>D417</f>
        <v xml:space="preserve">Traduction en cabines</v>
      </c>
      <c r="E424" s="108" t="s">
        <v>27</v>
      </c>
      <c r="F424" s="101" t="s">
        <v>28</v>
      </c>
      <c r="G424" s="102" t="s">
        <v>28</v>
      </c>
      <c r="H424" s="53"/>
      <c r="I424" s="327"/>
      <c r="J424" s="55"/>
      <c r="K424" s="104"/>
      <c r="L424" s="57"/>
      <c r="M424" s="58"/>
      <c r="N424" s="39"/>
      <c r="O424" s="327"/>
      <c r="P424" s="55"/>
      <c r="Q424" s="104"/>
      <c r="R424" s="57"/>
      <c r="S424" s="59"/>
      <c r="T424" s="105" t="s">
        <v>28</v>
      </c>
      <c r="U424" s="61"/>
      <c r="V424" s="185"/>
      <c r="W424" s="182"/>
    </row>
    <row ht="51" customHeight="1" r="425">
      <c r="A425" s="187"/>
      <c r="B425" s="151"/>
      <c r="C425" s="49"/>
      <c r="D425" s="100" t="str">
        <f>D419</f>
        <v xml:space="preserve">Lecture de la presse</v>
      </c>
      <c r="E425" s="107" t="s">
        <v>230</v>
      </c>
      <c r="F425" s="101" t="s">
        <v>176</v>
      </c>
      <c r="G425" s="102" t="s">
        <v>33</v>
      </c>
      <c r="H425" s="53"/>
      <c r="I425" s="109">
        <v>0.5</v>
      </c>
      <c r="J425" s="110"/>
      <c r="K425" s="111">
        <f si="7" t="shared"/>
        <v>5</v>
      </c>
      <c r="L425" s="112"/>
      <c r="M425" s="84"/>
      <c r="N425" s="113"/>
      <c r="O425" s="109">
        <v>1</v>
      </c>
      <c r="P425" s="110"/>
      <c r="Q425" s="111">
        <f>O425*10</f>
        <v>10</v>
      </c>
      <c r="R425" s="57"/>
      <c r="S425" s="59"/>
      <c r="T425" s="190" t="s">
        <v>28</v>
      </c>
      <c r="U425" s="61"/>
      <c r="V425" s="185"/>
      <c r="W425" s="182"/>
    </row>
    <row ht="14.25" customHeight="1" r="426">
      <c r="A426" s="187"/>
      <c r="B426" s="169"/>
      <c r="C426" s="116"/>
      <c r="D426" s="116"/>
      <c r="E426" s="117" t="str">
        <f>IF(SUM(I417:I425)=1,"","le total des pourcentages est différent de 100")</f>
        <v/>
      </c>
      <c r="F426" s="118"/>
      <c r="G426" s="118"/>
      <c r="H426" s="119"/>
      <c r="I426" s="120">
        <v>1</v>
      </c>
      <c r="J426" s="121"/>
      <c r="K426" s="482">
        <v>10</v>
      </c>
      <c r="L426" s="123"/>
      <c r="M426" s="124"/>
      <c r="N426" s="125"/>
      <c r="O426" s="120">
        <f>SUM(O424:O425)</f>
        <v>1</v>
      </c>
      <c r="P426" s="121"/>
      <c r="Q426" s="122">
        <f>SUM(Q424:Q425)</f>
        <v>10</v>
      </c>
      <c r="R426" s="126"/>
      <c r="S426" s="127"/>
      <c r="T426" s="128" t="str">
        <f>IF(SUM(O424:O425)=1,"","le total des pourcentages est différent de 100")</f>
        <v/>
      </c>
      <c r="U426" s="127"/>
      <c r="V426" s="191"/>
      <c r="W426" s="182"/>
    </row>
    <row ht="14.25" customHeight="1" r="427">
      <c r="A427" s="187"/>
      <c r="B427" s="171"/>
      <c r="C427" s="172"/>
      <c r="D427" s="81"/>
      <c r="E427" s="131"/>
      <c r="F427" s="132"/>
      <c r="G427" s="132"/>
      <c r="H427" s="133"/>
      <c r="I427" s="88"/>
      <c r="J427" s="88"/>
      <c r="K427" s="88"/>
      <c r="L427" s="88"/>
      <c r="M427" s="81"/>
      <c r="N427" s="133"/>
      <c r="O427" s="88"/>
      <c r="P427" s="88"/>
      <c r="Q427" s="88"/>
      <c r="R427" s="88"/>
      <c r="S427" s="81"/>
      <c r="T427" s="81"/>
      <c r="U427" s="81"/>
      <c r="V427" s="193"/>
      <c r="W427" s="182"/>
    </row>
    <row ht="9.9499999999999993" customHeight="1" r="428">
      <c r="A428" s="187"/>
      <c r="B428" s="194"/>
      <c r="C428" s="195"/>
      <c r="D428" s="195"/>
      <c r="E428" s="196"/>
      <c r="F428" s="196"/>
      <c r="G428" s="196"/>
      <c r="H428" s="196"/>
      <c r="I428" s="195"/>
      <c r="J428" s="195"/>
      <c r="K428" s="195"/>
      <c r="L428" s="195"/>
      <c r="M428" s="195"/>
      <c r="N428" s="195"/>
      <c r="O428" s="195"/>
      <c r="P428" s="195"/>
      <c r="Q428" s="195"/>
      <c r="R428" s="195"/>
      <c r="S428" s="195"/>
      <c r="T428" s="195"/>
      <c r="U428" s="195"/>
      <c r="V428" s="197"/>
      <c r="W428" s="182"/>
    </row>
    <row ht="14.25" customHeight="1" r="429">
      <c r="A429" s="198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25"/>
    </row>
    <row ht="9.9499999999999993" customHeight="1" r="430">
      <c r="A430" s="176" t="s">
        <v>231</v>
      </c>
      <c r="B430" s="177"/>
      <c r="C430" s="177"/>
      <c r="D430" s="177"/>
      <c r="E430" s="177"/>
      <c r="F430" s="177"/>
      <c r="G430" s="177"/>
      <c r="H430" s="177"/>
      <c r="I430" s="177"/>
      <c r="J430" s="177"/>
      <c r="K430" s="177"/>
      <c r="L430" s="177"/>
      <c r="M430" s="177"/>
      <c r="N430" s="177"/>
      <c r="O430" s="177"/>
      <c r="P430" s="177"/>
      <c r="Q430" s="177"/>
      <c r="R430" s="177"/>
      <c r="S430" s="177"/>
      <c r="T430" s="177"/>
      <c r="U430" s="177"/>
      <c r="V430" s="178"/>
      <c r="W430" s="182"/>
    </row>
    <row ht="14.25" customHeight="1" r="431">
      <c r="A431" s="307"/>
      <c r="B431" s="148"/>
      <c r="C431" s="28"/>
      <c r="D431" s="28"/>
      <c r="E431" s="28"/>
      <c r="F431" s="28"/>
      <c r="G431" s="28"/>
      <c r="H431" s="29"/>
      <c r="I431" s="30" t="s">
        <v>12</v>
      </c>
      <c r="J431" s="30"/>
      <c r="K431" s="30"/>
      <c r="L431" s="31"/>
      <c r="M431" s="28"/>
      <c r="N431" s="28"/>
      <c r="O431" s="28"/>
      <c r="P431" s="28"/>
      <c r="Q431" s="28"/>
      <c r="R431" s="28"/>
      <c r="S431" s="28"/>
      <c r="T431" s="28"/>
      <c r="U431" s="28"/>
      <c r="V431" s="180"/>
      <c r="W431" s="182"/>
    </row>
    <row ht="27" customHeight="1" r="432">
      <c r="A432" s="307"/>
      <c r="B432" s="149"/>
      <c r="C432" s="36"/>
      <c r="D432" s="36"/>
      <c r="E432" s="37"/>
      <c r="F432" s="38" t="s">
        <v>14</v>
      </c>
      <c r="G432" s="38"/>
      <c r="H432" s="39"/>
      <c r="I432" s="40" t="s">
        <v>15</v>
      </c>
      <c r="J432" s="41"/>
      <c r="K432" s="42" t="s">
        <v>16</v>
      </c>
      <c r="L432" s="43"/>
      <c r="M432" s="44"/>
      <c r="N432" s="44"/>
      <c r="O432" s="45" t="s">
        <v>17</v>
      </c>
      <c r="P432" s="45"/>
      <c r="Q432" s="45"/>
      <c r="R432" s="45"/>
      <c r="S432" s="45"/>
      <c r="T432" s="45"/>
      <c r="U432" s="46"/>
      <c r="V432" s="181" t="s">
        <v>18</v>
      </c>
      <c r="W432" s="182"/>
    </row>
    <row ht="14.25" customHeight="1" r="433">
      <c r="A433" s="183" t="s">
        <v>232</v>
      </c>
      <c r="B433" s="151"/>
      <c r="C433" s="49" t="s">
        <v>19</v>
      </c>
      <c r="D433" s="50" t="s">
        <v>233</v>
      </c>
      <c r="E433" s="268" t="s">
        <v>234</v>
      </c>
      <c r="F433" s="250" t="s">
        <v>28</v>
      </c>
      <c r="G433" s="250"/>
      <c r="H433" s="53"/>
      <c r="I433" s="269">
        <v>0.25</v>
      </c>
      <c r="J433" s="55"/>
      <c r="K433" s="251">
        <f si="7" t="shared"/>
        <v>2.5</v>
      </c>
      <c r="L433" s="57"/>
      <c r="M433" s="58"/>
      <c r="N433" s="59"/>
      <c r="O433" s="272"/>
      <c r="P433" s="272"/>
      <c r="Q433" s="272"/>
      <c r="R433" s="272"/>
      <c r="S433" s="272"/>
      <c r="T433" s="272"/>
      <c r="U433" s="61"/>
      <c r="V433" s="185" t="s">
        <v>24</v>
      </c>
      <c r="W433" s="182"/>
    </row>
    <row ht="33" customHeight="1" r="434">
      <c r="A434" s="183"/>
      <c r="B434" s="151"/>
      <c r="C434" s="49"/>
      <c r="D434" s="50"/>
      <c r="E434" s="268"/>
      <c r="F434" s="250"/>
      <c r="G434" s="250"/>
      <c r="H434" s="53"/>
      <c r="I434" s="269"/>
      <c r="J434" s="55"/>
      <c r="K434" s="251"/>
      <c r="L434" s="57"/>
      <c r="M434" s="58"/>
      <c r="N434" s="59"/>
      <c r="O434" s="272"/>
      <c r="P434" s="272"/>
      <c r="Q434" s="272"/>
      <c r="R434" s="272"/>
      <c r="S434" s="272"/>
      <c r="T434" s="272"/>
      <c r="U434" s="61"/>
      <c r="V434" s="185"/>
      <c r="W434" s="182"/>
    </row>
    <row ht="14.25" customHeight="1" r="435">
      <c r="A435" s="183"/>
      <c r="B435" s="151"/>
      <c r="C435" s="49"/>
      <c r="D435" s="50" t="s">
        <v>235</v>
      </c>
      <c r="E435" s="268" t="s">
        <v>236</v>
      </c>
      <c r="F435" s="69" t="s">
        <v>28</v>
      </c>
      <c r="G435" s="69"/>
      <c r="H435" s="53"/>
      <c r="I435" s="457">
        <v>0.25</v>
      </c>
      <c r="J435" s="55"/>
      <c r="K435" s="458">
        <f si="7" t="shared"/>
        <v>2.5</v>
      </c>
      <c r="L435" s="57"/>
      <c r="M435" s="58"/>
      <c r="N435" s="59"/>
      <c r="O435" s="72" t="s">
        <v>237</v>
      </c>
      <c r="P435" s="72"/>
      <c r="Q435" s="72"/>
      <c r="R435" s="72"/>
      <c r="S435" s="72"/>
      <c r="T435" s="72"/>
      <c r="U435" s="61"/>
      <c r="V435" s="185"/>
      <c r="W435" s="182"/>
    </row>
    <row ht="28.149999999999999" customHeight="1" r="436">
      <c r="A436" s="186" t="s">
        <v>25</v>
      </c>
      <c r="B436" s="151"/>
      <c r="C436" s="49"/>
      <c r="D436" s="50"/>
      <c r="E436" s="268"/>
      <c r="F436" s="69"/>
      <c r="G436" s="69"/>
      <c r="H436" s="53"/>
      <c r="I436" s="457"/>
      <c r="J436" s="55"/>
      <c r="K436" s="458"/>
      <c r="L436" s="57"/>
      <c r="M436" s="58"/>
      <c r="N436" s="59"/>
      <c r="O436" s="72"/>
      <c r="P436" s="72"/>
      <c r="Q436" s="72"/>
      <c r="R436" s="72"/>
      <c r="S436" s="72"/>
      <c r="T436" s="72"/>
      <c r="U436" s="61"/>
      <c r="V436" s="185"/>
      <c r="W436" s="182"/>
    </row>
    <row ht="14.25" customHeight="1" r="437">
      <c r="A437" s="187" t="s">
        <v>238</v>
      </c>
      <c r="B437" s="151"/>
      <c r="C437" s="74"/>
      <c r="D437" s="74"/>
      <c r="E437" s="75"/>
      <c r="F437" s="75"/>
      <c r="G437" s="75"/>
      <c r="H437" s="76"/>
      <c r="I437" s="77"/>
      <c r="J437" s="78"/>
      <c r="K437" s="79"/>
      <c r="L437" s="80"/>
      <c r="M437" s="81"/>
      <c r="N437" s="81"/>
      <c r="O437" s="82"/>
      <c r="P437" s="82"/>
      <c r="Q437" s="82"/>
      <c r="R437" s="82"/>
      <c r="S437" s="82"/>
      <c r="T437" s="75"/>
      <c r="U437" s="83"/>
      <c r="V437" s="185"/>
      <c r="W437" s="182"/>
    </row>
    <row ht="20.649999999999999" customHeight="1" r="438">
      <c r="A438" s="187"/>
      <c r="B438" s="151"/>
      <c r="C438" s="84"/>
      <c r="D438" s="247"/>
      <c r="E438" s="85"/>
      <c r="F438" s="85"/>
      <c r="G438" s="85"/>
      <c r="H438" s="86"/>
      <c r="I438" s="87"/>
      <c r="J438" s="87"/>
      <c r="K438" s="88"/>
      <c r="L438" s="88"/>
      <c r="M438" s="81"/>
      <c r="N438" s="86"/>
      <c r="O438" s="30" t="s">
        <v>30</v>
      </c>
      <c r="P438" s="30"/>
      <c r="Q438" s="30"/>
      <c r="R438" s="30"/>
      <c r="S438" s="85"/>
      <c r="T438" s="85"/>
      <c r="U438" s="83"/>
      <c r="V438" s="185"/>
      <c r="W438" s="182"/>
    </row>
    <row ht="26.649999999999999" customHeight="1" r="439">
      <c r="A439" s="187"/>
      <c r="B439" s="151"/>
      <c r="C439" s="89"/>
      <c r="D439" s="89"/>
      <c r="E439" s="90"/>
      <c r="F439" s="38" t="s">
        <v>14</v>
      </c>
      <c r="G439" s="38" t="s">
        <v>31</v>
      </c>
      <c r="H439" s="91"/>
      <c r="I439" s="92"/>
      <c r="J439" s="93"/>
      <c r="K439" s="94"/>
      <c r="L439" s="95"/>
      <c r="M439" s="81"/>
      <c r="N439" s="96"/>
      <c r="O439" s="97" t="s">
        <v>15</v>
      </c>
      <c r="P439" s="41"/>
      <c r="Q439" s="98" t="s">
        <v>16</v>
      </c>
      <c r="R439" s="43"/>
      <c r="S439" s="81"/>
      <c r="T439" s="99" t="s">
        <v>17</v>
      </c>
      <c r="U439" s="83"/>
      <c r="V439" s="185"/>
      <c r="W439" s="182"/>
    </row>
    <row ht="27" customHeight="1" r="440">
      <c r="A440" s="187"/>
      <c r="B440" s="151"/>
      <c r="C440" s="49" t="s">
        <v>32</v>
      </c>
      <c r="D440" s="100" t="str">
        <f>D433</f>
        <v xml:space="preserve">Histoire 1905-1991</v>
      </c>
      <c r="E440" s="108" t="s">
        <v>239</v>
      </c>
      <c r="F440" s="101" t="s">
        <v>28</v>
      </c>
      <c r="G440" s="102" t="s">
        <v>33</v>
      </c>
      <c r="H440" s="53"/>
      <c r="I440" s="245">
        <v>0.14999999999999999</v>
      </c>
      <c r="J440" s="110"/>
      <c r="K440" s="168">
        <f si="7" t="shared"/>
        <v>1.5</v>
      </c>
      <c r="L440" s="112"/>
      <c r="M440" s="84"/>
      <c r="N440" s="254"/>
      <c r="O440" s="245">
        <v>0.5</v>
      </c>
      <c r="P440" s="110"/>
      <c r="Q440" s="168">
        <f ref="Q440:Q441" si="9" t="shared">O440*10</f>
        <v>5</v>
      </c>
      <c r="R440" s="57"/>
      <c r="S440" s="59"/>
      <c r="T440" s="105" t="s">
        <v>240</v>
      </c>
      <c r="U440" s="61"/>
      <c r="V440" s="185"/>
      <c r="W440" s="182"/>
    </row>
    <row ht="45" customHeight="1" r="441">
      <c r="A441" s="187"/>
      <c r="B441" s="151"/>
      <c r="C441" s="49"/>
      <c r="D441" s="50" t="str">
        <f>D435</f>
        <v xml:space="preserve">Histoire appliquée aux textes</v>
      </c>
      <c r="E441" s="107" t="s">
        <v>241</v>
      </c>
      <c r="F441" s="101" t="s">
        <v>242</v>
      </c>
      <c r="G441" s="102" t="s">
        <v>33</v>
      </c>
      <c r="H441" s="53"/>
      <c r="I441" s="109">
        <v>0.34999999999999998</v>
      </c>
      <c r="J441" s="110"/>
      <c r="K441" s="111">
        <f si="7" t="shared"/>
        <v>3.5</v>
      </c>
      <c r="L441" s="112"/>
      <c r="M441" s="84"/>
      <c r="N441" s="113"/>
      <c r="O441" s="109">
        <v>0.5</v>
      </c>
      <c r="P441" s="110"/>
      <c r="Q441" s="111">
        <f si="9" t="shared"/>
        <v>5</v>
      </c>
      <c r="R441" s="57"/>
      <c r="S441" s="59"/>
      <c r="T441" s="190"/>
      <c r="U441" s="61"/>
      <c r="V441" s="185"/>
      <c r="W441" s="182"/>
    </row>
    <row ht="14.25" customHeight="1" r="442">
      <c r="A442" s="187"/>
      <c r="B442" s="169"/>
      <c r="C442" s="116"/>
      <c r="D442" s="116"/>
      <c r="E442" s="117" t="str">
        <f>IF(SUM(I433:I441)=1,"","le total des pourcentages est différent de 100")</f>
        <v/>
      </c>
      <c r="F442" s="118"/>
      <c r="G442" s="118"/>
      <c r="H442" s="119"/>
      <c r="I442" s="120">
        <f>I433+I435+I440+I441</f>
        <v>1</v>
      </c>
      <c r="J442" s="121"/>
      <c r="K442" s="122">
        <f>K433+K435+K440+K441</f>
        <v>10</v>
      </c>
      <c r="L442" s="123"/>
      <c r="M442" s="124"/>
      <c r="N442" s="125"/>
      <c r="O442" s="120">
        <f>SUM(O440:O441)</f>
        <v>1</v>
      </c>
      <c r="P442" s="121"/>
      <c r="Q442" s="122">
        <f>SUM(Q440:Q441)</f>
        <v>10</v>
      </c>
      <c r="R442" s="126"/>
      <c r="S442" s="127"/>
      <c r="T442" s="128" t="str">
        <f>IF(SUM(O440:O441)=1,"","le total des pourcentages est différent de 100")</f>
        <v/>
      </c>
      <c r="U442" s="127"/>
      <c r="V442" s="191"/>
      <c r="W442" s="182"/>
    </row>
    <row ht="12.949999999999999" customHeight="1" r="443">
      <c r="A443" s="187"/>
      <c r="B443" s="171"/>
      <c r="C443" s="172"/>
      <c r="D443" s="81"/>
      <c r="E443" s="131"/>
      <c r="F443" s="132"/>
      <c r="G443" s="132"/>
      <c r="H443" s="133"/>
      <c r="I443" s="164"/>
      <c r="J443" s="164"/>
      <c r="K443" s="164"/>
      <c r="L443" s="164"/>
      <c r="M443" s="283"/>
      <c r="N443" s="485"/>
      <c r="O443" s="164"/>
      <c r="P443" s="164"/>
      <c r="Q443" s="164"/>
      <c r="R443" s="88"/>
      <c r="S443" s="81"/>
      <c r="T443" s="81"/>
      <c r="U443" s="81"/>
      <c r="V443" s="193"/>
      <c r="W443" s="182"/>
    </row>
    <row ht="12.949999999999999" customHeight="1" r="444">
      <c r="A444" s="187"/>
      <c r="B444" s="194"/>
      <c r="C444" s="195"/>
      <c r="D444" s="195"/>
      <c r="E444" s="196"/>
      <c r="F444" s="196"/>
      <c r="G444" s="196"/>
      <c r="H444" s="196"/>
      <c r="I444" s="195"/>
      <c r="J444" s="195"/>
      <c r="K444" s="195"/>
      <c r="L444" s="195"/>
      <c r="M444" s="195"/>
      <c r="N444" s="195"/>
      <c r="O444" s="195"/>
      <c r="P444" s="195"/>
      <c r="Q444" s="195"/>
      <c r="R444" s="195"/>
      <c r="S444" s="195"/>
      <c r="T444" s="195"/>
      <c r="U444" s="195"/>
      <c r="V444" s="197"/>
      <c r="W444" s="182"/>
    </row>
    <row ht="14.25" customHeight="1" r="445">
      <c r="A445" s="198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25"/>
    </row>
    <row ht="12" customHeight="1" r="446">
      <c r="A446" s="176" t="s">
        <v>243</v>
      </c>
      <c r="B446" s="177"/>
      <c r="C446" s="177"/>
      <c r="D446" s="177"/>
      <c r="E446" s="177"/>
      <c r="F446" s="177"/>
      <c r="G446" s="177"/>
      <c r="H446" s="177"/>
      <c r="I446" s="177"/>
      <c r="J446" s="177"/>
      <c r="K446" s="177"/>
      <c r="L446" s="177"/>
      <c r="M446" s="177"/>
      <c r="N446" s="177"/>
      <c r="O446" s="177"/>
      <c r="P446" s="177"/>
      <c r="Q446" s="177"/>
      <c r="R446" s="177"/>
      <c r="S446" s="177"/>
      <c r="T446" s="177"/>
      <c r="U446" s="177"/>
      <c r="V446" s="178"/>
      <c r="W446" s="182"/>
    </row>
    <row ht="14.25" customHeight="1" r="447">
      <c r="A447" s="307"/>
      <c r="B447" s="148"/>
      <c r="C447" s="28"/>
      <c r="D447" s="28"/>
      <c r="E447" s="28"/>
      <c r="F447" s="28"/>
      <c r="G447" s="28"/>
      <c r="H447" s="29"/>
      <c r="I447" s="30" t="s">
        <v>12</v>
      </c>
      <c r="J447" s="30"/>
      <c r="K447" s="30"/>
      <c r="L447" s="31"/>
      <c r="M447" s="28"/>
      <c r="N447" s="28"/>
      <c r="O447" s="28"/>
      <c r="P447" s="28"/>
      <c r="Q447" s="28"/>
      <c r="R447" s="28"/>
      <c r="S447" s="28"/>
      <c r="T447" s="28"/>
      <c r="U447" s="28"/>
      <c r="V447" s="180"/>
      <c r="W447" s="182"/>
    </row>
    <row ht="31.899999999999999" customHeight="1" r="448">
      <c r="A448" s="307"/>
      <c r="B448" s="149"/>
      <c r="C448" s="36"/>
      <c r="D448" s="36"/>
      <c r="E448" s="37"/>
      <c r="F448" s="38" t="s">
        <v>14</v>
      </c>
      <c r="G448" s="38"/>
      <c r="H448" s="39"/>
      <c r="I448" s="40" t="s">
        <v>15</v>
      </c>
      <c r="J448" s="41"/>
      <c r="K448" s="42" t="s">
        <v>16</v>
      </c>
      <c r="L448" s="43"/>
      <c r="M448" s="44"/>
      <c r="N448" s="44"/>
      <c r="O448" s="45" t="s">
        <v>17</v>
      </c>
      <c r="P448" s="45"/>
      <c r="Q448" s="45"/>
      <c r="R448" s="45"/>
      <c r="S448" s="45"/>
      <c r="T448" s="45"/>
      <c r="U448" s="46"/>
      <c r="V448" s="181" t="s">
        <v>18</v>
      </c>
      <c r="W448" s="182"/>
    </row>
    <row ht="13.9" customHeight="1" r="449">
      <c r="A449" s="183" t="s">
        <v>244</v>
      </c>
      <c r="B449" s="151"/>
      <c r="C449" s="49" t="s">
        <v>19</v>
      </c>
      <c r="D449" s="50" t="s">
        <v>213</v>
      </c>
      <c r="E449" s="268" t="s">
        <v>245</v>
      </c>
      <c r="F449" s="250" t="s">
        <v>28</v>
      </c>
      <c r="G449" s="250"/>
      <c r="H449" s="53"/>
      <c r="I449" s="269"/>
      <c r="J449" s="55"/>
      <c r="K449" s="251"/>
      <c r="L449" s="57"/>
      <c r="M449" s="58"/>
      <c r="N449" s="59"/>
      <c r="O449" s="72" t="s">
        <v>28</v>
      </c>
      <c r="P449" s="72"/>
      <c r="Q449" s="72"/>
      <c r="R449" s="72"/>
      <c r="S449" s="72"/>
      <c r="T449" s="72"/>
      <c r="U449" s="61"/>
      <c r="V449" s="185" t="s">
        <v>246</v>
      </c>
      <c r="W449" s="182"/>
    </row>
    <row ht="16.5" r="450">
      <c r="A450" s="183"/>
      <c r="B450" s="151"/>
      <c r="C450" s="49"/>
      <c r="D450" s="50"/>
      <c r="E450" s="268"/>
      <c r="F450" s="250"/>
      <c r="G450" s="250"/>
      <c r="H450" s="53"/>
      <c r="I450" s="269"/>
      <c r="J450" s="55"/>
      <c r="K450" s="251"/>
      <c r="L450" s="57"/>
      <c r="M450" s="58"/>
      <c r="N450" s="59"/>
      <c r="O450" s="72"/>
      <c r="P450" s="72"/>
      <c r="Q450" s="72"/>
      <c r="R450" s="72"/>
      <c r="S450" s="72"/>
      <c r="T450" s="72"/>
      <c r="U450" s="61"/>
      <c r="V450" s="185"/>
      <c r="W450" s="182"/>
    </row>
    <row ht="14.25" customHeight="1" r="451">
      <c r="A451" s="183"/>
      <c r="B451" s="151"/>
      <c r="C451" s="49"/>
      <c r="D451" s="50" t="s">
        <v>247</v>
      </c>
      <c r="E451" s="268" t="s">
        <v>248</v>
      </c>
      <c r="F451" s="69" t="s">
        <v>45</v>
      </c>
      <c r="G451" s="69"/>
      <c r="H451" s="53"/>
      <c r="I451" s="457">
        <v>0.5</v>
      </c>
      <c r="J451" s="55"/>
      <c r="K451" s="458">
        <f>I451*10</f>
        <v>5</v>
      </c>
      <c r="L451" s="57"/>
      <c r="M451" s="58"/>
      <c r="N451" s="59"/>
      <c r="O451" s="519"/>
      <c r="P451" s="519"/>
      <c r="Q451" s="519"/>
      <c r="R451" s="519"/>
      <c r="S451" s="519"/>
      <c r="T451" s="519"/>
      <c r="U451" s="61"/>
      <c r="V451" s="185"/>
      <c r="W451" s="182"/>
    </row>
    <row ht="17.25" r="452">
      <c r="A452" s="186" t="s">
        <v>25</v>
      </c>
      <c r="B452" s="151"/>
      <c r="C452" s="49"/>
      <c r="D452" s="50"/>
      <c r="E452" s="268"/>
      <c r="F452" s="69"/>
      <c r="G452" s="69"/>
      <c r="H452" s="53"/>
      <c r="I452" s="457"/>
      <c r="J452" s="55"/>
      <c r="K452" s="458"/>
      <c r="L452" s="57"/>
      <c r="M452" s="58"/>
      <c r="N452" s="59"/>
      <c r="O452" s="519"/>
      <c r="P452" s="519"/>
      <c r="Q452" s="519"/>
      <c r="R452" s="519"/>
      <c r="S452" s="519"/>
      <c r="T452" s="519"/>
      <c r="U452" s="61"/>
      <c r="V452" s="185"/>
      <c r="W452" s="182"/>
    </row>
    <row ht="14.25" customHeight="1" r="453">
      <c r="A453" s="187" t="s">
        <v>249</v>
      </c>
      <c r="B453" s="151"/>
      <c r="C453" s="74"/>
      <c r="D453" s="74"/>
      <c r="E453" s="75"/>
      <c r="F453" s="75"/>
      <c r="G453" s="75"/>
      <c r="H453" s="76"/>
      <c r="I453" s="77"/>
      <c r="J453" s="78"/>
      <c r="K453" s="79"/>
      <c r="L453" s="80"/>
      <c r="M453" s="81"/>
      <c r="N453" s="81"/>
      <c r="O453" s="82"/>
      <c r="P453" s="82"/>
      <c r="Q453" s="82"/>
      <c r="R453" s="82"/>
      <c r="S453" s="82"/>
      <c r="T453" s="75"/>
      <c r="U453" s="83"/>
      <c r="V453" s="185"/>
      <c r="W453" s="182"/>
    </row>
    <row ht="18" customHeight="1" r="454">
      <c r="A454" s="187"/>
      <c r="B454" s="151"/>
      <c r="C454" s="84"/>
      <c r="D454" s="247"/>
      <c r="E454" s="85"/>
      <c r="F454" s="85"/>
      <c r="G454" s="85"/>
      <c r="H454" s="86"/>
      <c r="I454" s="87"/>
      <c r="J454" s="87"/>
      <c r="K454" s="88"/>
      <c r="L454" s="88"/>
      <c r="M454" s="81"/>
      <c r="N454" s="86"/>
      <c r="O454" s="30" t="s">
        <v>30</v>
      </c>
      <c r="P454" s="30"/>
      <c r="Q454" s="30"/>
      <c r="R454" s="30"/>
      <c r="S454" s="85"/>
      <c r="T454" s="85"/>
      <c r="U454" s="83"/>
      <c r="V454" s="185"/>
      <c r="W454" s="182"/>
    </row>
    <row ht="30.600000000000001" customHeight="1" r="455">
      <c r="A455" s="187"/>
      <c r="B455" s="151"/>
      <c r="C455" s="89"/>
      <c r="D455" s="89"/>
      <c r="E455" s="90"/>
      <c r="F455" s="38" t="s">
        <v>14</v>
      </c>
      <c r="G455" s="38" t="s">
        <v>31</v>
      </c>
      <c r="H455" s="91"/>
      <c r="I455" s="92"/>
      <c r="J455" s="93"/>
      <c r="K455" s="94"/>
      <c r="L455" s="95"/>
      <c r="M455" s="81"/>
      <c r="N455" s="96"/>
      <c r="O455" s="97" t="s">
        <v>15</v>
      </c>
      <c r="P455" s="41"/>
      <c r="Q455" s="98" t="s">
        <v>16</v>
      </c>
      <c r="R455" s="43"/>
      <c r="S455" s="81"/>
      <c r="T455" s="99" t="s">
        <v>17</v>
      </c>
      <c r="U455" s="83"/>
      <c r="V455" s="185"/>
      <c r="W455" s="182"/>
    </row>
    <row ht="21.949999999999999" customHeight="1" r="456">
      <c r="A456" s="187"/>
      <c r="B456" s="151"/>
      <c r="C456" s="49" t="s">
        <v>32</v>
      </c>
      <c r="D456" s="100" t="s">
        <v>213</v>
      </c>
      <c r="E456" s="107" t="s">
        <v>250</v>
      </c>
      <c r="F456" s="101" t="s">
        <v>60</v>
      </c>
      <c r="G456" s="102" t="s">
        <v>33</v>
      </c>
      <c r="H456" s="53"/>
      <c r="I456" s="245">
        <v>0.25</v>
      </c>
      <c r="J456" s="110"/>
      <c r="K456" s="168">
        <f ref="K456:K457" si="10" t="shared">I456*10</f>
        <v>2.5</v>
      </c>
      <c r="L456" s="112"/>
      <c r="M456" s="84"/>
      <c r="N456" s="254"/>
      <c r="O456" s="245">
        <v>0.5</v>
      </c>
      <c r="P456" s="110"/>
      <c r="Q456" s="168">
        <f ref="Q456:Q457" si="11" t="shared">O456*10</f>
        <v>5</v>
      </c>
      <c r="R456" s="57"/>
      <c r="S456" s="59"/>
      <c r="T456" s="105" t="s">
        <v>28</v>
      </c>
      <c r="U456" s="61"/>
      <c r="V456" s="185"/>
      <c r="W456" s="182"/>
    </row>
    <row ht="46.149999999999999" customHeight="1" r="457">
      <c r="A457" s="187"/>
      <c r="B457" s="151"/>
      <c r="C457" s="49"/>
      <c r="D457" s="100" t="str">
        <f>D451</f>
        <v xml:space="preserve">Etude d'œuvres</v>
      </c>
      <c r="E457" s="107" t="s">
        <v>251</v>
      </c>
      <c r="F457" s="101" t="s">
        <v>176</v>
      </c>
      <c r="G457" s="102" t="s">
        <v>33</v>
      </c>
      <c r="H457" s="53"/>
      <c r="I457" s="109">
        <v>0.25</v>
      </c>
      <c r="J457" s="110"/>
      <c r="K457" s="111">
        <f si="10" t="shared"/>
        <v>2.5</v>
      </c>
      <c r="L457" s="112"/>
      <c r="M457" s="84"/>
      <c r="N457" s="113"/>
      <c r="O457" s="109">
        <v>0.5</v>
      </c>
      <c r="P457" s="110"/>
      <c r="Q457" s="111">
        <f si="11" t="shared"/>
        <v>5</v>
      </c>
      <c r="R457" s="57"/>
      <c r="S457" s="59"/>
      <c r="T457" s="190" t="s">
        <v>28</v>
      </c>
      <c r="U457" s="61"/>
      <c r="V457" s="185"/>
      <c r="W457" s="182"/>
    </row>
    <row ht="14.25" customHeight="1" r="458">
      <c r="A458" s="187"/>
      <c r="B458" s="169"/>
      <c r="C458" s="116"/>
      <c r="D458" s="116"/>
      <c r="E458" s="117" t="str">
        <f>IF(SUM(I449:I457)=1,"","le total des pourcentages est différent de 100")</f>
        <v/>
      </c>
      <c r="F458" s="118"/>
      <c r="G458" s="118"/>
      <c r="H458" s="119"/>
      <c r="I458" s="120">
        <f>I449+I451+I456+I457</f>
        <v>1</v>
      </c>
      <c r="J458" s="121"/>
      <c r="K458" s="122">
        <f>K449+K451+K456+K457</f>
        <v>10</v>
      </c>
      <c r="L458" s="123"/>
      <c r="M458" s="124"/>
      <c r="N458" s="125"/>
      <c r="O458" s="120">
        <f>SUM(O456:O457)</f>
        <v>1</v>
      </c>
      <c r="P458" s="121"/>
      <c r="Q458" s="122">
        <f>SUM(Q456:Q457)</f>
        <v>10</v>
      </c>
      <c r="R458" s="126"/>
      <c r="S458" s="127"/>
      <c r="T458" s="128" t="str">
        <f>IF(SUM(O456:O457)=1,"","le total des pourcentages est différent de 100")</f>
        <v/>
      </c>
      <c r="U458" s="127"/>
      <c r="V458" s="191"/>
      <c r="W458" s="182"/>
    </row>
    <row ht="12.949999999999999" customHeight="1" r="459">
      <c r="A459" s="187"/>
      <c r="B459" s="171"/>
      <c r="C459" s="172"/>
      <c r="D459" s="81"/>
      <c r="E459" s="131"/>
      <c r="F459" s="132"/>
      <c r="G459" s="132"/>
      <c r="H459" s="133"/>
      <c r="I459" s="88"/>
      <c r="J459" s="88"/>
      <c r="K459" s="88"/>
      <c r="L459" s="88"/>
      <c r="M459" s="81"/>
      <c r="N459" s="133"/>
      <c r="O459" s="88"/>
      <c r="P459" s="88"/>
      <c r="Q459" s="88"/>
      <c r="R459" s="88"/>
      <c r="S459" s="81"/>
      <c r="T459" s="81"/>
      <c r="U459" s="81"/>
      <c r="V459" s="193"/>
      <c r="W459" s="182"/>
    </row>
    <row ht="12.949999999999999" customHeight="1" r="460">
      <c r="A460" s="187"/>
      <c r="B460" s="194"/>
      <c r="C460" s="195"/>
      <c r="D460" s="195"/>
      <c r="E460" s="196"/>
      <c r="F460" s="196"/>
      <c r="G460" s="196"/>
      <c r="H460" s="196"/>
      <c r="I460" s="195"/>
      <c r="J460" s="195"/>
      <c r="K460" s="195"/>
      <c r="L460" s="195"/>
      <c r="M460" s="195"/>
      <c r="N460" s="195"/>
      <c r="O460" s="195"/>
      <c r="P460" s="195"/>
      <c r="Q460" s="195"/>
      <c r="R460" s="195"/>
      <c r="S460" s="195"/>
      <c r="T460" s="195"/>
      <c r="U460" s="195"/>
      <c r="V460" s="197"/>
      <c r="W460" s="182"/>
    </row>
    <row ht="14.25" customHeight="1" r="461">
      <c r="A461" s="520"/>
      <c r="B461" s="301"/>
      <c r="C461" s="301"/>
      <c r="D461" s="301"/>
      <c r="E461" s="301"/>
      <c r="F461" s="301"/>
      <c r="G461" s="301"/>
      <c r="H461" s="301"/>
      <c r="I461" s="301"/>
      <c r="J461" s="301"/>
      <c r="K461" s="301"/>
      <c r="L461" s="301"/>
      <c r="M461" s="301"/>
      <c r="N461" s="301"/>
      <c r="O461" s="301"/>
      <c r="P461" s="301"/>
      <c r="Q461" s="301"/>
      <c r="R461" s="301"/>
      <c r="S461" s="301"/>
      <c r="T461" s="301"/>
      <c r="U461" s="301"/>
      <c r="V461" s="521"/>
      <c r="W461" s="182"/>
    </row>
    <row ht="14.25" customHeight="1" r="462">
      <c r="A462" s="176" t="s">
        <v>252</v>
      </c>
      <c r="B462" s="177"/>
      <c r="C462" s="177"/>
      <c r="D462" s="177"/>
      <c r="E462" s="177"/>
      <c r="F462" s="177"/>
      <c r="G462" s="177"/>
      <c r="H462" s="177"/>
      <c r="I462" s="177"/>
      <c r="J462" s="177"/>
      <c r="K462" s="177"/>
      <c r="L462" s="177"/>
      <c r="M462" s="177"/>
      <c r="N462" s="177"/>
      <c r="O462" s="177"/>
      <c r="P462" s="177"/>
      <c r="Q462" s="177"/>
      <c r="R462" s="177"/>
      <c r="S462" s="177"/>
      <c r="T462" s="177"/>
      <c r="U462" s="177"/>
      <c r="V462" s="178"/>
      <c r="W462" s="182"/>
    </row>
    <row ht="14.25" customHeight="1" r="463">
      <c r="A463" s="179"/>
      <c r="B463" s="148"/>
      <c r="C463" s="28"/>
      <c r="D463" s="28"/>
      <c r="E463" s="28"/>
      <c r="F463" s="28"/>
      <c r="G463" s="28"/>
      <c r="H463" s="29"/>
      <c r="I463" s="203"/>
      <c r="J463" s="203"/>
      <c r="K463" s="203"/>
      <c r="L463" s="31"/>
      <c r="M463" s="28"/>
      <c r="N463" s="28"/>
      <c r="O463" s="28"/>
      <c r="P463" s="28"/>
      <c r="Q463" s="28"/>
      <c r="R463" s="28"/>
      <c r="S463" s="28"/>
      <c r="T463" s="28"/>
      <c r="U463" s="28"/>
      <c r="V463" s="180"/>
      <c r="W463" s="182"/>
    </row>
    <row ht="28.5" customHeight="1" r="464">
      <c r="A464" s="179"/>
      <c r="B464" s="149"/>
      <c r="C464" s="36"/>
      <c r="D464" s="36"/>
      <c r="E464" s="37"/>
      <c r="F464" s="38" t="s">
        <v>14</v>
      </c>
      <c r="G464" s="38"/>
      <c r="H464" s="39"/>
      <c r="I464" s="40" t="s">
        <v>15</v>
      </c>
      <c r="J464" s="41"/>
      <c r="K464" s="42" t="s">
        <v>16</v>
      </c>
      <c r="L464" s="43"/>
      <c r="M464" s="44"/>
      <c r="N464" s="44"/>
      <c r="O464" s="45" t="s">
        <v>17</v>
      </c>
      <c r="P464" s="45"/>
      <c r="Q464" s="45"/>
      <c r="R464" s="45"/>
      <c r="S464" s="45"/>
      <c r="T464" s="45"/>
      <c r="U464" s="46"/>
      <c r="V464" s="181" t="s">
        <v>18</v>
      </c>
      <c r="W464" s="182"/>
    </row>
    <row ht="9.9499999999999993" customHeight="1" r="465">
      <c r="A465" s="183" t="s">
        <v>253</v>
      </c>
      <c r="B465" s="151"/>
      <c r="C465" s="49" t="s">
        <v>19</v>
      </c>
      <c r="D465" s="49"/>
      <c r="E465" s="51" t="s">
        <v>254</v>
      </c>
      <c r="F465" s="452" t="s">
        <v>28</v>
      </c>
      <c r="G465" s="452"/>
      <c r="H465" s="53"/>
      <c r="I465" s="209">
        <v>0.25</v>
      </c>
      <c r="J465" s="55"/>
      <c r="K465" s="210">
        <f>I465*10</f>
        <v>2.5</v>
      </c>
      <c r="L465" s="57"/>
      <c r="M465" s="58"/>
      <c r="N465" s="59"/>
      <c r="O465" s="105" t="s">
        <v>255</v>
      </c>
      <c r="P465" s="105"/>
      <c r="Q465" s="105"/>
      <c r="R465" s="105"/>
      <c r="S465" s="105"/>
      <c r="T465" s="105"/>
      <c r="U465" s="61"/>
      <c r="V465" s="185" t="s">
        <v>61</v>
      </c>
      <c r="W465" s="182"/>
    </row>
    <row ht="9.9499999999999993" customHeight="1" r="466">
      <c r="A466" s="183"/>
      <c r="B466" s="151"/>
      <c r="C466" s="49"/>
      <c r="D466" s="49"/>
      <c r="E466" s="51"/>
      <c r="F466" s="452"/>
      <c r="G466" s="452"/>
      <c r="H466" s="53"/>
      <c r="I466" s="209"/>
      <c r="J466" s="55"/>
      <c r="K466" s="210"/>
      <c r="L466" s="57"/>
      <c r="M466" s="58"/>
      <c r="N466" s="59"/>
      <c r="O466" s="105"/>
      <c r="P466" s="105"/>
      <c r="Q466" s="105"/>
      <c r="R466" s="105"/>
      <c r="S466" s="105"/>
      <c r="T466" s="105"/>
      <c r="U466" s="61"/>
      <c r="V466" s="185"/>
      <c r="W466" s="182"/>
    </row>
    <row ht="9.9499999999999993" customHeight="1" r="467">
      <c r="A467" s="183"/>
      <c r="B467" s="151"/>
      <c r="C467" s="49"/>
      <c r="D467" s="49"/>
      <c r="E467" s="522" t="s">
        <v>256</v>
      </c>
      <c r="F467" s="453" t="s">
        <v>115</v>
      </c>
      <c r="G467" s="453"/>
      <c r="H467" s="53"/>
      <c r="I467" s="454">
        <v>0.25</v>
      </c>
      <c r="J467" s="55"/>
      <c r="K467" s="455">
        <v>2.5</v>
      </c>
      <c r="L467" s="57"/>
      <c r="M467" s="58"/>
      <c r="N467" s="59"/>
      <c r="O467" s="311" t="s">
        <v>28</v>
      </c>
      <c r="P467" s="311"/>
      <c r="Q467" s="311"/>
      <c r="R467" s="311"/>
      <c r="S467" s="311"/>
      <c r="T467" s="311"/>
      <c r="U467" s="61"/>
      <c r="V467" s="185"/>
      <c r="W467" s="182"/>
    </row>
    <row ht="9.9499999999999993" customHeight="1" r="468">
      <c r="A468" s="186" t="s">
        <v>25</v>
      </c>
      <c r="B468" s="151"/>
      <c r="C468" s="49"/>
      <c r="D468" s="49"/>
      <c r="E468" s="522"/>
      <c r="F468" s="453"/>
      <c r="G468" s="453"/>
      <c r="H468" s="53"/>
      <c r="I468" s="454"/>
      <c r="J468" s="55"/>
      <c r="K468" s="455"/>
      <c r="L468" s="57"/>
      <c r="M468" s="58"/>
      <c r="N468" s="59"/>
      <c r="O468" s="311"/>
      <c r="P468" s="311"/>
      <c r="Q468" s="311"/>
      <c r="R468" s="311"/>
      <c r="S468" s="311"/>
      <c r="T468" s="311"/>
      <c r="U468" s="61"/>
      <c r="V468" s="185"/>
      <c r="W468" s="182"/>
    </row>
    <row ht="14.25" customHeight="1" r="469">
      <c r="A469" s="523" t="s">
        <v>183</v>
      </c>
      <c r="B469" s="151"/>
      <c r="C469" s="74"/>
      <c r="D469" s="74"/>
      <c r="E469" s="75"/>
      <c r="F469" s="75"/>
      <c r="G469" s="75"/>
      <c r="H469" s="76"/>
      <c r="I469" s="77"/>
      <c r="J469" s="78"/>
      <c r="K469" s="79"/>
      <c r="L469" s="80"/>
      <c r="M469" s="81"/>
      <c r="N469" s="81"/>
      <c r="O469" s="82"/>
      <c r="P469" s="82"/>
      <c r="Q469" s="82"/>
      <c r="R469" s="82"/>
      <c r="S469" s="82"/>
      <c r="T469" s="75"/>
      <c r="U469" s="83"/>
      <c r="V469" s="185"/>
      <c r="W469" s="182"/>
    </row>
    <row ht="17.25" customHeight="1" r="470">
      <c r="A470" s="523"/>
      <c r="B470" s="151"/>
      <c r="C470" s="84"/>
      <c r="D470" s="84"/>
      <c r="E470" s="85"/>
      <c r="F470" s="85"/>
      <c r="G470" s="85"/>
      <c r="H470" s="86"/>
      <c r="I470" s="87"/>
      <c r="J470" s="87"/>
      <c r="K470" s="88"/>
      <c r="L470" s="88"/>
      <c r="M470" s="81"/>
      <c r="N470" s="85"/>
      <c r="O470" s="357" t="s">
        <v>30</v>
      </c>
      <c r="P470" s="357"/>
      <c r="Q470" s="357"/>
      <c r="R470" s="357"/>
      <c r="S470" s="283"/>
      <c r="T470" s="283"/>
      <c r="U470" s="83"/>
      <c r="V470" s="185"/>
      <c r="W470" s="182"/>
    </row>
    <row ht="24" customHeight="1" r="471">
      <c r="A471" s="523"/>
      <c r="B471" s="151"/>
      <c r="C471" s="89"/>
      <c r="D471" s="89"/>
      <c r="E471" s="90"/>
      <c r="F471" s="38" t="s">
        <v>14</v>
      </c>
      <c r="G471" s="38" t="s">
        <v>31</v>
      </c>
      <c r="H471" s="91"/>
      <c r="I471" s="92"/>
      <c r="J471" s="93"/>
      <c r="K471" s="94"/>
      <c r="L471" s="93"/>
      <c r="M471" s="81"/>
      <c r="N471" s="85"/>
      <c r="O471" s="97" t="s">
        <v>15</v>
      </c>
      <c r="P471" s="292"/>
      <c r="Q471" s="98" t="s">
        <v>16</v>
      </c>
      <c r="R471" s="293"/>
      <c r="S471" s="283"/>
      <c r="T471" s="99" t="s">
        <v>17</v>
      </c>
      <c r="U471" s="83"/>
      <c r="V471" s="185"/>
      <c r="W471" s="182"/>
    </row>
    <row ht="64.150000000000006" customHeight="1" r="472">
      <c r="A472" s="523"/>
      <c r="B472" s="151"/>
      <c r="C472" s="49" t="s">
        <v>54</v>
      </c>
      <c r="D472" s="49"/>
      <c r="E472" s="107" t="s">
        <v>257</v>
      </c>
      <c r="F472" s="108" t="s">
        <v>45</v>
      </c>
      <c r="G472" s="102" t="s">
        <v>33</v>
      </c>
      <c r="H472" s="53"/>
      <c r="I472" s="524">
        <v>0.5</v>
      </c>
      <c r="J472" s="110"/>
      <c r="K472" s="168">
        <f>I472*10</f>
        <v>5</v>
      </c>
      <c r="L472" s="57"/>
      <c r="M472" s="58"/>
      <c r="N472" s="226"/>
      <c r="O472" s="245">
        <v>1</v>
      </c>
      <c r="P472" s="110"/>
      <c r="Q472" s="168">
        <f>O472*10</f>
        <v>10</v>
      </c>
      <c r="R472" s="112"/>
      <c r="S472" s="271"/>
      <c r="T472" s="211" t="s">
        <v>28</v>
      </c>
      <c r="U472" s="61"/>
      <c r="V472" s="185"/>
      <c r="W472" s="182"/>
    </row>
    <row ht="14.25" customHeight="1" r="473">
      <c r="A473" s="523"/>
      <c r="B473" s="169"/>
      <c r="C473" s="116"/>
      <c r="D473" s="116"/>
      <c r="E473" s="117" t="str">
        <f>IF(SUM(I465:I472)=1,"","le total des pourcentages est différent de 100")</f>
        <v/>
      </c>
      <c r="F473" s="118"/>
      <c r="G473" s="117"/>
      <c r="H473" s="119"/>
      <c r="I473" s="258">
        <v>1</v>
      </c>
      <c r="J473" s="259"/>
      <c r="K473" s="260">
        <f>IF(AND(K465&lt;=(SUM(K465:K472)/2),K466&lt;=(SUM(K465:K472)/2),K467&lt;=(SUM(K465:K472)/2),K467&lt;=(SUM(K465:K472)/2),K472&lt;=(SUM(K465:K472)/2))=TRUE(),SUM(K465:K472),"Erreur")</f>
        <v>10</v>
      </c>
      <c r="L473" s="126"/>
      <c r="M473" s="127"/>
      <c r="N473" s="85"/>
      <c r="O473" s="258">
        <f>SUM(O472:O472)</f>
        <v>1</v>
      </c>
      <c r="P473" s="259"/>
      <c r="Q473" s="260">
        <f>SUM(Q472:Q472)</f>
        <v>10</v>
      </c>
      <c r="R473" s="126"/>
      <c r="S473" s="127"/>
      <c r="T473" s="128" t="str">
        <f>IF(SUM(O472:O472)=1,"","le total des pourcentages est différent de 100")</f>
        <v/>
      </c>
      <c r="U473" s="127"/>
      <c r="V473" s="191"/>
      <c r="W473" s="182"/>
    </row>
    <row ht="12.949999999999999" customHeight="1" r="474">
      <c r="A474" s="523"/>
      <c r="B474" s="171"/>
      <c r="C474" s="81"/>
      <c r="D474" s="81"/>
      <c r="E474" s="131" t="str">
        <f>IF(AND(I465&lt;=0.5,I466&lt;=0.5,I467&lt;=0.5,I468&lt;=0.5,I472&lt;=0.5)=TRUE(),"","il y a des épreuves qui dépassent les 50%")</f>
        <v/>
      </c>
      <c r="F474" s="132"/>
      <c r="G474" s="132"/>
      <c r="H474" s="133"/>
      <c r="I474" s="88"/>
      <c r="J474" s="88"/>
      <c r="K474" s="88"/>
      <c r="L474" s="88"/>
      <c r="M474" s="81"/>
      <c r="N474" s="85"/>
      <c r="O474" s="88"/>
      <c r="P474" s="88"/>
      <c r="Q474" s="88"/>
      <c r="R474" s="88"/>
      <c r="S474" s="81"/>
      <c r="T474" s="81"/>
      <c r="U474" s="81"/>
      <c r="V474" s="193"/>
      <c r="W474" s="182"/>
    </row>
    <row ht="12.949999999999999" customHeight="1" r="475">
      <c r="A475" s="187"/>
      <c r="B475" s="194"/>
      <c r="C475" s="195"/>
      <c r="D475" s="195"/>
      <c r="E475" s="196"/>
      <c r="F475" s="196"/>
      <c r="G475" s="196"/>
      <c r="H475" s="196"/>
      <c r="I475" s="195"/>
      <c r="J475" s="195"/>
      <c r="K475" s="195"/>
      <c r="L475" s="195"/>
      <c r="M475" s="195"/>
      <c r="N475" s="195"/>
      <c r="O475" s="195"/>
      <c r="P475" s="195"/>
      <c r="Q475" s="195"/>
      <c r="R475" s="195"/>
      <c r="S475" s="195"/>
      <c r="T475" s="195"/>
      <c r="U475" s="195"/>
      <c r="V475" s="197"/>
      <c r="W475" s="430"/>
    </row>
  </sheetData>
  <mergeCells count="686">
    <mergeCell ref="C6:I6"/>
    <mergeCell ref="A8:A10"/>
    <mergeCell ref="B9:V9"/>
    <mergeCell ref="I10:K10"/>
    <mergeCell ref="A11:A13"/>
    <mergeCell ref="F11:G11"/>
    <mergeCell ref="O11:T11"/>
    <mergeCell ref="B12:B19"/>
    <mergeCell ref="C12:C15"/>
    <mergeCell ref="D12:D13"/>
    <mergeCell ref="F12:G12"/>
    <mergeCell ref="O12:T13"/>
    <mergeCell ref="V12:V20"/>
    <mergeCell ref="F13:G13"/>
    <mergeCell ref="D14:D15"/>
    <mergeCell ref="E14:E15"/>
    <mergeCell ref="F14:G15"/>
    <mergeCell ref="I14:I15"/>
    <mergeCell ref="K14:K15"/>
    <mergeCell ref="O14:T15"/>
    <mergeCell ref="A15:A22"/>
    <mergeCell ref="O17:R17"/>
    <mergeCell ref="C19:C20"/>
    <mergeCell ref="A26:A28"/>
    <mergeCell ref="B26:V26"/>
    <mergeCell ref="I27:K27"/>
    <mergeCell ref="F28:G28"/>
    <mergeCell ref="O28:T28"/>
    <mergeCell ref="A29:A31"/>
    <mergeCell ref="B29:B36"/>
    <mergeCell ref="C29:C32"/>
    <mergeCell ref="D29:D30"/>
    <mergeCell ref="E29:E30"/>
    <mergeCell ref="F29:G30"/>
    <mergeCell ref="I29:I30"/>
    <mergeCell ref="K29:K30"/>
    <mergeCell ref="O29:T30"/>
    <mergeCell ref="V29:V37"/>
    <mergeCell ref="D31:D32"/>
    <mergeCell ref="E31:E32"/>
    <mergeCell ref="F31:G32"/>
    <mergeCell ref="I31:I32"/>
    <mergeCell ref="K31:K32"/>
    <mergeCell ref="O31:T32"/>
    <mergeCell ref="A33:A41"/>
    <mergeCell ref="O34:R34"/>
    <mergeCell ref="D36:D37"/>
    <mergeCell ref="E36:E37"/>
    <mergeCell ref="F36:F37"/>
    <mergeCell ref="G36:G37"/>
    <mergeCell ref="I36:I37"/>
    <mergeCell ref="K36:K37"/>
    <mergeCell ref="O36:O37"/>
    <mergeCell ref="Q36:Q37"/>
    <mergeCell ref="T36:T37"/>
    <mergeCell ref="C36:C37"/>
    <mergeCell ref="A43:A45"/>
    <mergeCell ref="B43:V43"/>
    <mergeCell ref="I44:K44"/>
    <mergeCell ref="F45:G45"/>
    <mergeCell ref="O45:T45"/>
    <mergeCell ref="A46:A48"/>
    <mergeCell ref="B46:B52"/>
    <mergeCell ref="C46:C49"/>
    <mergeCell ref="D46:D47"/>
    <mergeCell ref="E46:E47"/>
    <mergeCell ref="F46:G47"/>
    <mergeCell ref="I46:I47"/>
    <mergeCell ref="K46:K47"/>
    <mergeCell ref="O46:T47"/>
    <mergeCell ref="V46:V53"/>
    <mergeCell ref="D48:D49"/>
    <mergeCell ref="E48:E49"/>
    <mergeCell ref="F48:G49"/>
    <mergeCell ref="I48:I49"/>
    <mergeCell ref="K48:K49"/>
    <mergeCell ref="O48:T49"/>
    <mergeCell ref="A50:A57"/>
    <mergeCell ref="O51:R51"/>
    <mergeCell ref="A59:A61"/>
    <mergeCell ref="B59:V59"/>
    <mergeCell ref="I60:K60"/>
    <mergeCell ref="F61:G61"/>
    <mergeCell ref="O61:T61"/>
    <mergeCell ref="A62:A63"/>
    <mergeCell ref="B62:B67"/>
    <mergeCell ref="V62:V67"/>
    <mergeCell ref="E62:E63"/>
    <mergeCell ref="F62:G63"/>
    <mergeCell ref="I62:I63"/>
    <mergeCell ref="K62:K63"/>
    <mergeCell ref="O62:T63"/>
    <mergeCell ref="C62:D65"/>
    <mergeCell ref="A64:A71"/>
    <mergeCell ref="O64:T64"/>
    <mergeCell ref="I64:I65"/>
    <mergeCell ref="K64:K65"/>
    <mergeCell ref="E64:E65"/>
    <mergeCell ref="F64:G65"/>
    <mergeCell ref="O66:T66"/>
    <mergeCell ref="C67:D67"/>
    <mergeCell ref="O67:T67"/>
    <mergeCell ref="O68:T68"/>
    <mergeCell ref="A73:A74"/>
    <mergeCell ref="I73:K73"/>
    <mergeCell ref="F74:G74"/>
    <mergeCell ref="O74:T74"/>
    <mergeCell ref="V75:V83"/>
    <mergeCell ref="A75:A77"/>
    <mergeCell ref="B75:B82"/>
    <mergeCell ref="C75:C78"/>
    <mergeCell ref="D75:D76"/>
    <mergeCell ref="E75:E76"/>
    <mergeCell ref="F75:G76"/>
    <mergeCell ref="I75:I76"/>
    <mergeCell ref="K75:K76"/>
    <mergeCell ref="O75:T76"/>
    <mergeCell ref="D77:D78"/>
    <mergeCell ref="E77:E78"/>
    <mergeCell ref="F77:G78"/>
    <mergeCell ref="I77:I78"/>
    <mergeCell ref="K77:K78"/>
    <mergeCell ref="O77:T78"/>
    <mergeCell ref="A79:A87"/>
    <mergeCell ref="O80:R80"/>
    <mergeCell ref="C82:C83"/>
    <mergeCell ref="T82:T83"/>
    <mergeCell ref="A89:A91"/>
    <mergeCell ref="B89:V89"/>
    <mergeCell ref="I90:K90"/>
    <mergeCell ref="F91:G91"/>
    <mergeCell ref="O91:T91"/>
    <mergeCell ref="A92:A94"/>
    <mergeCell ref="B92:B99"/>
    <mergeCell ref="C92:C95"/>
    <mergeCell ref="D92:D93"/>
    <mergeCell ref="E92:E93"/>
    <mergeCell ref="F92:G93"/>
    <mergeCell ref="O92:T93"/>
    <mergeCell ref="V92:V100"/>
    <mergeCell ref="D94:D95"/>
    <mergeCell ref="E94:E95"/>
    <mergeCell ref="F94:G95"/>
    <mergeCell ref="I94:I95"/>
    <mergeCell ref="K94:K95"/>
    <mergeCell ref="O94:T95"/>
    <mergeCell ref="A96:A104"/>
    <mergeCell ref="O97:R97"/>
    <mergeCell ref="C99:C100"/>
    <mergeCell ref="A106:A108"/>
    <mergeCell ref="B106:V106"/>
    <mergeCell ref="I107:K107"/>
    <mergeCell ref="F108:G108"/>
    <mergeCell ref="O108:T108"/>
    <mergeCell ref="A109:A111"/>
    <mergeCell ref="B109:B116"/>
    <mergeCell ref="C109:C112"/>
    <mergeCell ref="D109:D110"/>
    <mergeCell ref="E109:E110"/>
    <mergeCell ref="F109:G110"/>
    <mergeCell ref="I109:I110"/>
    <mergeCell ref="K109:K110"/>
    <mergeCell ref="O109:T110"/>
    <mergeCell ref="V109:V117"/>
    <mergeCell ref="D111:D112"/>
    <mergeCell ref="E111:E112"/>
    <mergeCell ref="F111:G112"/>
    <mergeCell ref="I111:I112"/>
    <mergeCell ref="K111:K112"/>
    <mergeCell ref="O111:T112"/>
    <mergeCell ref="A113:A120"/>
    <mergeCell ref="O114:R114"/>
    <mergeCell ref="C116:C117"/>
    <mergeCell ref="A122:A124"/>
    <mergeCell ref="B122:V122"/>
    <mergeCell ref="I123:K123"/>
    <mergeCell ref="F124:G124"/>
    <mergeCell ref="O124:T124"/>
    <mergeCell ref="A125:A126"/>
    <mergeCell ref="B125:B130"/>
    <mergeCell ref="C125:D128"/>
    <mergeCell ref="E125:E126"/>
    <mergeCell ref="F125:G126"/>
    <mergeCell ref="I125:I126"/>
    <mergeCell ref="K125:K126"/>
    <mergeCell ref="O125:T126"/>
    <mergeCell ref="V125:V132"/>
    <mergeCell ref="A127:A132"/>
    <mergeCell ref="E127:E128"/>
    <mergeCell ref="F127:G128"/>
    <mergeCell ref="I127:I128"/>
    <mergeCell ref="K127:K128"/>
    <mergeCell ref="O127:T128"/>
    <mergeCell ref="O130:R130"/>
    <mergeCell ref="C132:D132"/>
    <mergeCell ref="A137:A139"/>
    <mergeCell ref="B137:V137"/>
    <mergeCell ref="I138:K138"/>
    <mergeCell ref="F139:G139"/>
    <mergeCell ref="O139:T139"/>
    <mergeCell ref="A140:A142"/>
    <mergeCell ref="B140:B147"/>
    <mergeCell ref="C140:C143"/>
    <mergeCell ref="D140:D141"/>
    <mergeCell ref="E140:E141"/>
    <mergeCell ref="F140:G141"/>
    <mergeCell ref="I140:I141"/>
    <mergeCell ref="K140:K141"/>
    <mergeCell ref="O140:T141"/>
    <mergeCell ref="V140:V149"/>
    <mergeCell ref="F142:G142"/>
    <mergeCell ref="O142:T143"/>
    <mergeCell ref="F143:G143"/>
    <mergeCell ref="A144:A152"/>
    <mergeCell ref="O145:R145"/>
    <mergeCell ref="C147:C149"/>
    <mergeCell ref="A154:A156"/>
    <mergeCell ref="B154:V154"/>
    <mergeCell ref="I155:K155"/>
    <mergeCell ref="F156:G156"/>
    <mergeCell ref="O156:T156"/>
    <mergeCell ref="A157:A159"/>
    <mergeCell ref="B157:B164"/>
    <mergeCell ref="C157:C160"/>
    <mergeCell ref="D157:D158"/>
    <mergeCell ref="F157:G157"/>
    <mergeCell ref="V157:V165"/>
    <mergeCell ref="O157:T160"/>
    <mergeCell ref="F158:G158"/>
    <mergeCell ref="D159:D160"/>
    <mergeCell ref="E159:E160"/>
    <mergeCell ref="F159:G160"/>
    <mergeCell ref="I159:I160"/>
    <mergeCell ref="K159:K160"/>
    <mergeCell ref="A161:A168"/>
    <mergeCell ref="O162:R162"/>
    <mergeCell ref="C164:C165"/>
    <mergeCell ref="A171:A173"/>
    <mergeCell ref="B171:V171"/>
    <mergeCell ref="I172:K172"/>
    <mergeCell ref="F173:G173"/>
    <mergeCell ref="O173:T173"/>
    <mergeCell ref="O174:T177"/>
    <mergeCell ref="A174:A176"/>
    <mergeCell ref="B174:B181"/>
    <mergeCell ref="C174:D177"/>
    <mergeCell ref="E174:E175"/>
    <mergeCell ref="F174:G175"/>
    <mergeCell ref="I174:I175"/>
    <mergeCell ref="K174:K175"/>
    <mergeCell ref="V174:V183"/>
    <mergeCell ref="E176:E177"/>
    <mergeCell ref="F176:G177"/>
    <mergeCell ref="I176:I177"/>
    <mergeCell ref="K176:K177"/>
    <mergeCell ref="A178:A186"/>
    <mergeCell ref="O179:R179"/>
    <mergeCell ref="C181:D181"/>
    <mergeCell ref="T181:T183"/>
    <mergeCell ref="G182:G183"/>
    <mergeCell ref="I182:I183"/>
    <mergeCell ref="K182:K183"/>
    <mergeCell ref="O182:O183"/>
    <mergeCell ref="Q182:Q183"/>
    <mergeCell ref="D182:D183"/>
    <mergeCell ref="E182:E183"/>
    <mergeCell ref="F182:F183"/>
    <mergeCell ref="A187:A189"/>
    <mergeCell ref="B187:V187"/>
    <mergeCell ref="I188:K188"/>
    <mergeCell ref="F189:G189"/>
    <mergeCell ref="O189:T189"/>
    <mergeCell ref="V190:V201"/>
    <mergeCell ref="A190:A192"/>
    <mergeCell ref="B190:B199"/>
    <mergeCell ref="C190:C195"/>
    <mergeCell ref="D190:D191"/>
    <mergeCell ref="E190:E191"/>
    <mergeCell ref="F190:G191"/>
    <mergeCell ref="I190:I191"/>
    <mergeCell ref="K190:K191"/>
    <mergeCell ref="O190:T191"/>
    <mergeCell ref="D192:D193"/>
    <mergeCell ref="E192:E193"/>
    <mergeCell ref="F192:G193"/>
    <mergeCell ref="I192:I193"/>
    <mergeCell ref="K192:K193"/>
    <mergeCell ref="O192:T193"/>
    <mergeCell ref="D194:D195"/>
    <mergeCell ref="E194:E195"/>
    <mergeCell ref="F194:G195"/>
    <mergeCell ref="I194:I195"/>
    <mergeCell ref="K194:K195"/>
    <mergeCell ref="O194:T195"/>
    <mergeCell ref="A196:A204"/>
    <mergeCell ref="O197:R197"/>
    <mergeCell ref="T199:T201"/>
    <mergeCell ref="C199:C201"/>
    <mergeCell ref="D200:D201"/>
    <mergeCell ref="E200:E201"/>
    <mergeCell ref="F200:F201"/>
    <mergeCell ref="G200:G201"/>
    <mergeCell ref="I200:I201"/>
    <mergeCell ref="K200:K201"/>
    <mergeCell ref="O200:O201"/>
    <mergeCell ref="Q200:Q201"/>
    <mergeCell ref="A207:A209"/>
    <mergeCell ref="B207:V207"/>
    <mergeCell ref="I208:K208"/>
    <mergeCell ref="F209:G209"/>
    <mergeCell ref="O209:T209"/>
    <mergeCell ref="A210:A213"/>
    <mergeCell ref="C210:C213"/>
    <mergeCell ref="D210:D213"/>
    <mergeCell ref="B210:B217"/>
    <mergeCell ref="V210:V217"/>
    <mergeCell ref="E210:E211"/>
    <mergeCell ref="F210:G211"/>
    <mergeCell ref="I210:I211"/>
    <mergeCell ref="K210:K211"/>
    <mergeCell ref="O210:T213"/>
    <mergeCell ref="E212:E213"/>
    <mergeCell ref="F212:G213"/>
    <mergeCell ref="I212:I213"/>
    <mergeCell ref="K212:K213"/>
    <mergeCell ref="A214:A219"/>
    <mergeCell ref="O215:R215"/>
    <mergeCell ref="D217:E217"/>
    <mergeCell ref="A222:A224"/>
    <mergeCell ref="B222:V222"/>
    <mergeCell ref="I223:K223"/>
    <mergeCell ref="F224:G224"/>
    <mergeCell ref="O224:T224"/>
    <mergeCell ref="C225:C233"/>
    <mergeCell ref="A225:A229"/>
    <mergeCell ref="B225:B237"/>
    <mergeCell ref="D225:D226"/>
    <mergeCell ref="E225:E226"/>
    <mergeCell ref="F225:G226"/>
    <mergeCell ref="I225:I226"/>
    <mergeCell ref="K225:K226"/>
    <mergeCell ref="O225:T226"/>
    <mergeCell ref="V225:V239"/>
    <mergeCell ref="D227:D228"/>
    <mergeCell ref="E227:E228"/>
    <mergeCell ref="F227:G228"/>
    <mergeCell ref="I227:I228"/>
    <mergeCell ref="K227:K228"/>
    <mergeCell ref="O227:T228"/>
    <mergeCell ref="K229:K232"/>
    <mergeCell ref="O229:T232"/>
    <mergeCell ref="D229:D232"/>
    <mergeCell ref="E229:E232"/>
    <mergeCell ref="F229:G232"/>
    <mergeCell ref="I229:I232"/>
    <mergeCell ref="A234:A243"/>
    <mergeCell ref="O235:R235"/>
    <mergeCell ref="C237:C239"/>
    <mergeCell ref="A245:A247"/>
    <mergeCell ref="B245:V245"/>
    <mergeCell ref="I246:K246"/>
    <mergeCell ref="F247:G247"/>
    <mergeCell ref="O247:T247"/>
    <mergeCell ref="V248:V256"/>
    <mergeCell ref="A248:A250"/>
    <mergeCell ref="B248:B255"/>
    <mergeCell ref="C248:C251"/>
    <mergeCell ref="D248:D249"/>
    <mergeCell ref="E248:E249"/>
    <mergeCell ref="F248:G249"/>
    <mergeCell ref="I248:I249"/>
    <mergeCell ref="K248:K249"/>
    <mergeCell ref="O248:T249"/>
    <mergeCell ref="D250:D251"/>
    <mergeCell ref="E250:E251"/>
    <mergeCell ref="F250:G251"/>
    <mergeCell ref="I250:I251"/>
    <mergeCell ref="K250:K251"/>
    <mergeCell ref="O250:T251"/>
    <mergeCell ref="A252:A260"/>
    <mergeCell ref="O253:R253"/>
    <mergeCell ref="C255:C256"/>
    <mergeCell ref="A262:A264"/>
    <mergeCell ref="B262:V262"/>
    <mergeCell ref="I263:K263"/>
    <mergeCell ref="F264:G264"/>
    <mergeCell ref="O264:T264"/>
    <mergeCell ref="A265:A267"/>
    <mergeCell ref="B265:B274"/>
    <mergeCell ref="V265:V274"/>
    <mergeCell ref="C265:C268"/>
    <mergeCell ref="D265:D268"/>
    <mergeCell ref="E265:E266"/>
    <mergeCell ref="F265:G266"/>
    <mergeCell ref="I265:I266"/>
    <mergeCell ref="K265:K266"/>
    <mergeCell ref="O265:T266"/>
    <mergeCell ref="E267:E268"/>
    <mergeCell ref="F267:G268"/>
    <mergeCell ref="I267:I268"/>
    <mergeCell ref="K267:K268"/>
    <mergeCell ref="O267:T268"/>
    <mergeCell ref="A269:A277"/>
    <mergeCell ref="O272:R272"/>
    <mergeCell ref="C274:D274"/>
    <mergeCell ref="A279:A281"/>
    <mergeCell ref="B279:V279"/>
    <mergeCell ref="I280:K280"/>
    <mergeCell ref="F281:G281"/>
    <mergeCell ref="O281:T281"/>
    <mergeCell ref="A282:A286"/>
    <mergeCell ref="B282:B291"/>
    <mergeCell ref="C282:C287"/>
    <mergeCell ref="D282:D283"/>
    <mergeCell ref="E282:E283"/>
    <mergeCell ref="F282:G283"/>
    <mergeCell ref="I282:I283"/>
    <mergeCell ref="K282:K283"/>
    <mergeCell ref="O282:T283"/>
    <mergeCell ref="V282:V293"/>
    <mergeCell ref="D284:D285"/>
    <mergeCell ref="E284:E285"/>
    <mergeCell ref="F284:G285"/>
    <mergeCell ref="I284:I285"/>
    <mergeCell ref="K284:K285"/>
    <mergeCell ref="O284:T285"/>
    <mergeCell ref="I286:I287"/>
    <mergeCell ref="K286:K287"/>
    <mergeCell ref="O286:T287"/>
    <mergeCell ref="D286:D287"/>
    <mergeCell ref="E286:E287"/>
    <mergeCell ref="F286:G287"/>
    <mergeCell ref="A288:A297"/>
    <mergeCell ref="O289:R289"/>
    <mergeCell ref="C291:C293"/>
    <mergeCell ref="A300:A302"/>
    <mergeCell ref="B300:V300"/>
    <mergeCell ref="I301:K301"/>
    <mergeCell ref="F302:G302"/>
    <mergeCell ref="O302:T302"/>
    <mergeCell ref="V302:V313"/>
    <mergeCell ref="A303:A307"/>
    <mergeCell ref="C303:C308"/>
    <mergeCell ref="D303:D304"/>
    <mergeCell ref="E303:E304"/>
    <mergeCell ref="F303:G304"/>
    <mergeCell ref="I303:I304"/>
    <mergeCell ref="K303:K304"/>
    <mergeCell ref="O303:T304"/>
    <mergeCell ref="K305:K306"/>
    <mergeCell ref="O305:T306"/>
    <mergeCell ref="D305:D306"/>
    <mergeCell ref="E305:E306"/>
    <mergeCell ref="F305:G306"/>
    <mergeCell ref="I305:I306"/>
    <mergeCell ref="D307:D308"/>
    <mergeCell ref="E307:E308"/>
    <mergeCell ref="F307:G308"/>
    <mergeCell ref="I307:I308"/>
    <mergeCell ref="K307:K308"/>
    <mergeCell ref="O307:T308"/>
    <mergeCell ref="A309:A315"/>
    <mergeCell ref="O310:R310"/>
    <mergeCell ref="C312:D312"/>
    <mergeCell ref="A316:A318"/>
    <mergeCell ref="B316:V316"/>
    <mergeCell ref="I317:K317"/>
    <mergeCell ref="F318:G318"/>
    <mergeCell ref="O318:T318"/>
    <mergeCell ref="A319:A325"/>
    <mergeCell ref="B319:B330"/>
    <mergeCell ref="C319:C326"/>
    <mergeCell ref="D319:D320"/>
    <mergeCell ref="E319:E320"/>
    <mergeCell ref="F319:G320"/>
    <mergeCell ref="I319:I320"/>
    <mergeCell ref="K319:K320"/>
    <mergeCell ref="O319:T320"/>
    <mergeCell ref="V319:V332"/>
    <mergeCell ref="O321:T324"/>
    <mergeCell ref="D321:D322"/>
    <mergeCell ref="E321:E322"/>
    <mergeCell ref="F321:G322"/>
    <mergeCell ref="F323:G324"/>
    <mergeCell ref="I323:I324"/>
    <mergeCell ref="K323:K324"/>
    <mergeCell ref="K325:K326"/>
    <mergeCell ref="O325:T326"/>
    <mergeCell ref="D325:D326"/>
    <mergeCell ref="E325:E326"/>
    <mergeCell ref="F325:G326"/>
    <mergeCell ref="I325:I326"/>
    <mergeCell ref="A327:A336"/>
    <mergeCell ref="O328:R328"/>
    <mergeCell ref="C330:C332"/>
    <mergeCell ref="T330:T332"/>
    <mergeCell ref="A338:A340"/>
    <mergeCell ref="B338:V338"/>
    <mergeCell ref="I339:K339"/>
    <mergeCell ref="F340:G340"/>
    <mergeCell ref="O340:T340"/>
    <mergeCell ref="V341:V349"/>
    <mergeCell ref="A341:A343"/>
    <mergeCell ref="B341:B348"/>
    <mergeCell ref="C341:C344"/>
    <mergeCell ref="D341:D342"/>
    <mergeCell ref="E341:E342"/>
    <mergeCell ref="F341:G342"/>
    <mergeCell ref="I341:I342"/>
    <mergeCell ref="K341:K342"/>
    <mergeCell ref="O341:T342"/>
    <mergeCell ref="D343:D344"/>
    <mergeCell ref="E343:E344"/>
    <mergeCell ref="F343:G344"/>
    <mergeCell ref="I343:I344"/>
    <mergeCell ref="K343:K344"/>
    <mergeCell ref="O343:T344"/>
    <mergeCell ref="A345:A351"/>
    <mergeCell ref="O346:R346"/>
    <mergeCell ref="C348:C349"/>
    <mergeCell ref="A352:A354"/>
    <mergeCell ref="B352:V352"/>
    <mergeCell ref="I353:K353"/>
    <mergeCell ref="F354:G354"/>
    <mergeCell ref="O354:T354"/>
    <mergeCell ref="A355:A356"/>
    <mergeCell ref="B355:B360"/>
    <mergeCell ref="V355:V360"/>
    <mergeCell ref="C355:D356"/>
    <mergeCell ref="E355:E356"/>
    <mergeCell ref="F355:G356"/>
    <mergeCell ref="I355:I356"/>
    <mergeCell ref="K355:K356"/>
    <mergeCell ref="O355:T356"/>
    <mergeCell ref="A357:A364"/>
    <mergeCell ref="I359:K359"/>
    <mergeCell ref="C360:D360"/>
    <mergeCell ref="A366:A368"/>
    <mergeCell ref="B366:V366"/>
    <mergeCell ref="I367:K367"/>
    <mergeCell ref="F368:G368"/>
    <mergeCell ref="O368:T368"/>
    <mergeCell ref="B369:B374"/>
    <mergeCell ref="C369:C370"/>
    <mergeCell ref="D369:D370"/>
    <mergeCell ref="E369:E370"/>
    <mergeCell ref="F369:G370"/>
    <mergeCell ref="I369:I370"/>
    <mergeCell ref="K369:K370"/>
    <mergeCell ref="O369:T370"/>
    <mergeCell ref="V369:V375"/>
    <mergeCell ref="A371:A379"/>
    <mergeCell ref="O372:R372"/>
    <mergeCell ref="C374:C375"/>
    <mergeCell ref="A381:A383"/>
    <mergeCell ref="B381:V381"/>
    <mergeCell ref="I382:K382"/>
    <mergeCell ref="F383:G383"/>
    <mergeCell ref="O383:T383"/>
    <mergeCell ref="A384:A386"/>
    <mergeCell ref="B384:B391"/>
    <mergeCell ref="V384:V391"/>
    <mergeCell ref="C384:C387"/>
    <mergeCell ref="D384:D387"/>
    <mergeCell ref="E384:E387"/>
    <mergeCell ref="F384:G387"/>
    <mergeCell ref="I384:I387"/>
    <mergeCell ref="K384:K387"/>
    <mergeCell ref="O384:T387"/>
    <mergeCell ref="A388:A394"/>
    <mergeCell ref="C391:D391"/>
    <mergeCell ref="A396:A398"/>
    <mergeCell ref="B396:V396"/>
    <mergeCell ref="I397:K397"/>
    <mergeCell ref="F398:G398"/>
    <mergeCell ref="O398:T398"/>
    <mergeCell ref="A399:A402"/>
    <mergeCell ref="B399:B407"/>
    <mergeCell ref="C399:C403"/>
    <mergeCell ref="F399:G399"/>
    <mergeCell ref="O399:T399"/>
    <mergeCell ref="V399:V409"/>
    <mergeCell ref="F400:G400"/>
    <mergeCell ref="O401:T401"/>
    <mergeCell ref="D402:D403"/>
    <mergeCell ref="E402:E403"/>
    <mergeCell ref="F402:G403"/>
    <mergeCell ref="I402:I403"/>
    <mergeCell ref="K402:K403"/>
    <mergeCell ref="O402:T403"/>
    <mergeCell ref="A404:A412"/>
    <mergeCell ref="O405:R405"/>
    <mergeCell ref="C407:C409"/>
    <mergeCell ref="A414:A416"/>
    <mergeCell ref="B414:V414"/>
    <mergeCell ref="I415:K415"/>
    <mergeCell ref="F416:G416"/>
    <mergeCell ref="O416:T416"/>
    <mergeCell ref="A417:A419"/>
    <mergeCell ref="B417:B424"/>
    <mergeCell ref="C417:C420"/>
    <mergeCell ref="D417:D418"/>
    <mergeCell ref="E417:E418"/>
    <mergeCell ref="F417:G418"/>
    <mergeCell ref="I417:I418"/>
    <mergeCell ref="K417:K418"/>
    <mergeCell ref="O417:T418"/>
    <mergeCell ref="V417:V425"/>
    <mergeCell ref="D419:D420"/>
    <mergeCell ref="E419:E420"/>
    <mergeCell ref="F419:G420"/>
    <mergeCell ref="I419:I420"/>
    <mergeCell ref="K419:K420"/>
    <mergeCell ref="O419:T420"/>
    <mergeCell ref="A421:A428"/>
    <mergeCell ref="O422:R422"/>
    <mergeCell ref="C424:C425"/>
    <mergeCell ref="A430:A432"/>
    <mergeCell ref="B430:V430"/>
    <mergeCell ref="I431:K431"/>
    <mergeCell ref="F432:G432"/>
    <mergeCell ref="O432:T432"/>
    <mergeCell ref="A433:A435"/>
    <mergeCell ref="B433:B440"/>
    <mergeCell ref="C433:C436"/>
    <mergeCell ref="D433:D434"/>
    <mergeCell ref="E433:E434"/>
    <mergeCell ref="F433:G434"/>
    <mergeCell ref="I433:I434"/>
    <mergeCell ref="K433:K434"/>
    <mergeCell ref="O433:T434"/>
    <mergeCell ref="V433:V441"/>
    <mergeCell ref="D435:D436"/>
    <mergeCell ref="E435:E436"/>
    <mergeCell ref="F435:G436"/>
    <mergeCell ref="I435:I436"/>
    <mergeCell ref="K435:K436"/>
    <mergeCell ref="O435:T436"/>
    <mergeCell ref="A437:A444"/>
    <mergeCell ref="O438:R438"/>
    <mergeCell ref="C440:C441"/>
    <mergeCell ref="A446:A448"/>
    <mergeCell ref="B446:V446"/>
    <mergeCell ref="I447:K447"/>
    <mergeCell ref="F448:G448"/>
    <mergeCell ref="O448:T448"/>
    <mergeCell ref="A449:A451"/>
    <mergeCell ref="B449:B456"/>
    <mergeCell ref="C449:C452"/>
    <mergeCell ref="D449:D450"/>
    <mergeCell ref="E449:E450"/>
    <mergeCell ref="F449:G450"/>
    <mergeCell ref="I449:I450"/>
    <mergeCell ref="K449:K450"/>
    <mergeCell ref="O449:T450"/>
    <mergeCell ref="V449:V457"/>
    <mergeCell ref="D451:D452"/>
    <mergeCell ref="E451:E452"/>
    <mergeCell ref="F451:G452"/>
    <mergeCell ref="I451:I452"/>
    <mergeCell ref="K451:K452"/>
    <mergeCell ref="O451:T452"/>
    <mergeCell ref="A453:A460"/>
    <mergeCell ref="O454:R454"/>
    <mergeCell ref="C456:C457"/>
    <mergeCell ref="A462:A464"/>
    <mergeCell ref="B462:V462"/>
    <mergeCell ref="I463:K463"/>
    <mergeCell ref="F464:G464"/>
    <mergeCell ref="O464:T464"/>
    <mergeCell ref="A465:A467"/>
    <mergeCell ref="B465:B472"/>
    <mergeCell ref="V465:V472"/>
    <mergeCell ref="C465:D468"/>
    <mergeCell ref="E465:E466"/>
    <mergeCell ref="F465:G466"/>
    <mergeCell ref="I465:I466"/>
    <mergeCell ref="K465:K466"/>
    <mergeCell ref="O465:T466"/>
    <mergeCell ref="E467:E468"/>
    <mergeCell ref="F467:G468"/>
    <mergeCell ref="I467:I468"/>
    <mergeCell ref="K467:K468"/>
    <mergeCell ref="O467:T468"/>
    <mergeCell ref="A469:A475"/>
    <mergeCell ref="C472:D472"/>
  </mergeCells>
  <conditionalFormatting sqref="C3:C4 V4 V6">
    <cfRule type="expression" priority="2" dxfId="0">
      <formula>LEN(TRIM(C3))=0</formula>
    </cfRule>
  </conditionalFormatting>
  <printOptions headings="0" gridLines="0" gridLinesSet="0"/>
  <pageMargins left="0.69999999999999996" right="0.69999999999999996" top="0.7200000000000002" bottom="0.42000000000000004" header="0.5" footer="0.5"/>
  <pageSetup paperSize="8" orientation="landscape"/>
  <headerFooter>
    <oddHeader>&amp;C&amp;"Calibri,Normal"&amp;18MODALITÉS DE CONTRÔLE DES CONNAISSANCES ET DES COMPÉTENCES
CONTRÔLE CONTINU</oddHeader>
    <oddFooter>&amp;C&amp;"Calibri,Normal"Page &amp;P sur &amp;N</oddFooter>
  </headerFooter>
  <rowBreaks count="12" manualBreakCount="12">
    <brk id="42" man="1" max="16383"/>
    <brk id="72" man="1" max="16383"/>
    <brk id="104" man="1" max="16383"/>
    <brk id="134" man="1" max="16383"/>
    <brk id="169" man="1" max="16383"/>
    <brk id="204" man="1" max="16383"/>
    <brk id="244" man="1" max="16383"/>
    <brk id="278" man="1" max="16383"/>
    <brk id="315" man="1" max="16383"/>
    <brk id="351" man="1" max="16383"/>
    <brk id="394" man="1" max="16383"/>
    <brk id="429" man="1" max="16383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00">
      <selection activeCell="A1" activeCellId="0" sqref="A1"/>
    </sheetView>
  </sheetViews>
  <sheetFormatPr baseColWidth="10" defaultColWidth="7.375" defaultRowHeight="14.25"/>
  <sheetData/>
  <printOptions headings="0" gridLines="0" gridLinesSet="0"/>
  <pageMargins left="0.70069444444444395" right="0.70069444444444395" top="0.75208333333333299" bottom="0.75208333333333299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00">
      <selection activeCell="A1" activeCellId="0" sqref="A1"/>
    </sheetView>
  </sheetViews>
  <sheetFormatPr baseColWidth="10" defaultColWidth="7.375" defaultRowHeight="14.25"/>
  <sheetData/>
  <printOptions headings="0" gridLines="0" gridLinesSet="0"/>
  <pageMargins left="0.70069444444444395" right="0.70069444444444395" top="0.75208333333333299" bottom="0.75208333333333299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showGridLines="0" workbookViewId="0" zoomScale="100">
      <selection activeCell="A1" activeCellId="0" sqref="A1"/>
    </sheetView>
  </sheetViews>
  <sheetFormatPr baseColWidth="10" defaultColWidth="9.375" defaultRowHeight="14.25"/>
  <sheetData>
    <row ht="13.5" customHeight="1" r="1">
      <c r="A1" s="525" t="s">
        <v>258</v>
      </c>
      <c r="B1" s="526"/>
      <c r="C1" s="526"/>
      <c r="D1" s="526"/>
      <c r="E1" s="526"/>
    </row>
    <row ht="13.5" customHeight="1" r="2">
      <c r="A2" s="526"/>
      <c r="B2" s="526"/>
      <c r="C2" s="526"/>
      <c r="D2" s="526"/>
      <c r="E2" s="526"/>
    </row>
    <row ht="13.5" customHeight="1" r="3">
      <c r="A3" s="527" t="s">
        <v>259</v>
      </c>
      <c r="B3" s="526"/>
      <c r="C3" s="526"/>
      <c r="D3" s="526"/>
      <c r="E3" s="526"/>
    </row>
    <row ht="13.5" customHeight="1" r="4">
      <c r="A4" s="527" t="s">
        <v>33</v>
      </c>
      <c r="B4" s="526"/>
      <c r="C4" s="526"/>
      <c r="D4" s="526"/>
      <c r="E4" s="526"/>
    </row>
    <row ht="13.5" customHeight="1" r="5">
      <c r="A5" s="526"/>
      <c r="B5" s="526"/>
      <c r="C5" s="526"/>
      <c r="D5" s="526"/>
      <c r="E5" s="526"/>
    </row>
    <row ht="13.5" customHeight="1" r="6">
      <c r="A6" s="526"/>
      <c r="B6" s="526"/>
      <c r="C6" s="526"/>
      <c r="D6" s="526"/>
      <c r="E6" s="526"/>
    </row>
    <row ht="13.5" customHeight="1" r="7">
      <c r="A7" s="526"/>
      <c r="B7" s="526"/>
      <c r="C7" s="526"/>
      <c r="D7" s="526"/>
      <c r="E7" s="526"/>
    </row>
    <row ht="13.5" customHeight="1" r="8">
      <c r="A8" s="526"/>
      <c r="B8" s="526"/>
      <c r="C8" s="526"/>
      <c r="D8" s="526"/>
      <c r="E8" s="526"/>
    </row>
    <row ht="13.5" customHeight="1" r="9">
      <c r="A9" s="526"/>
      <c r="B9" s="526"/>
      <c r="C9" s="526"/>
      <c r="D9" s="526"/>
      <c r="E9" s="526"/>
    </row>
    <row ht="13.5" customHeight="1" r="10">
      <c r="A10" s="526"/>
      <c r="B10" s="526"/>
      <c r="C10" s="526"/>
      <c r="D10" s="526"/>
      <c r="E10" s="526"/>
    </row>
  </sheetData>
  <printOptions headings="0" gridLines="0" gridLinesSet="0"/>
  <pageMargins left="0.69999999999999996" right="0.69999999999999996" top="0.75" bottom="0.75" header="0.5" footer="0.5"/>
  <pageSetup paperSize="9" orientation="portrait"/>
  <headerFooter>
    <oddFooter>&amp;C&amp;12&amp;P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ONLYOFFICE/5.2.4.94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